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02_事業所係\01_介護\12事業所\03地域密着型サービス\02指導監査\01運営指導（実施記録）\各種様式\02_自己点検表様式ほか\R7自己点検シート\【起案中】密着型通所介護・通所介護相当\04_地域密着通所介護、通所介護相当サービス（療養通所除く）\"/>
    </mc:Choice>
  </mc:AlternateContent>
  <bookViews>
    <workbookView xWindow="-105" yWindow="-105" windowWidth="23250" windowHeight="12570" tabRatio="670" activeTab="2"/>
  </bookViews>
  <sheets>
    <sheet name="【記載例】地密通所" sheetId="8" r:id="rId1"/>
    <sheet name="【記載例】シフト記号表（勤務時間帯）" sheetId="6" r:id="rId2"/>
    <sheet name="地密通所・通所介護相当（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'地密通所・通所介護相当（1枚版）'!$A$1:$BF$72</definedName>
    <definedName name="_xlnm.Print_Titles" localSheetId="3">'地密通所（100名）'!$1:$21</definedName>
    <definedName name="_xlnm.Print_Titles" localSheetId="2">'地密通所・通所介護相当（1枚版）'!$1:$21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<sst xmlns="http://schemas.openxmlformats.org/spreadsheetml/2006/main" count="1445" uniqueCount="222">
  <si>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</si>
  <si>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</si>
  <si>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</si>
  <si>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</si>
  <si>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</si>
  <si>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</si>
  <si>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</si>
  <si>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</si>
  <si>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</si>
  <si>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</si>
  <si>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</si>
  <si>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</si>
  <si>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</si>
  <si>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</si>
  <si>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</si>
  <si>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</si>
  <si>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</si>
  <si>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</si>
  <si>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</si>
  <si>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</si>
  <si>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</si>
  <si>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</si>
  <si>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</si>
  <si>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</si>
  <si>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</si>
  <si>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</si>
  <si>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</si>
  <si>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</si>
  <si>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</si>
  <si>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</si>
  <si>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</si>
  <si>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</si>
  <si>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</si>
  <si>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</si>
  <si>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</si>
  <si>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</si>
  <si>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</si>
  <si>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</si>
  <si>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</si>
  <si>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</si>
  <si>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</si>
  <si>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</si>
  <si>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</si>
  <si>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</si>
  <si>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</si>
  <si>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</si>
  <si>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</si>
  <si>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</si>
  <si>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</si>
  <si>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</si>
  <si>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</si>
  <si>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</si>
  <si>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</si>
  <si>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</si>
  <si>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</si>
  <si>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</si>
  <si>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</si>
  <si>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</si>
  <si>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</si>
  <si>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</si>
  <si>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</si>
  <si>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</si>
  <si>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</si>
  <si>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</si>
  <si>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</si>
  <si>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</si>
  <si>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</si>
  <si>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</si>
  <si>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</si>
  <si>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</si>
  <si>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</si>
  <si>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</si>
  <si>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</si>
  <si>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</si>
  <si>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</si>
  <si>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</si>
  <si>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</si>
  <si>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</si>
  <si>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</si>
  <si>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</si>
  <si>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</si>
  <si>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</si>
  <si>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</si>
  <si>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</si>
  <si>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</si>
  <si>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</si>
  <si>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</si>
  <si>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</si>
  <si>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</si>
  <si>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</si>
  <si>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</si>
  <si>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</si>
  <si>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</si>
  <si>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</si>
  <si>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</si>
  <si>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</si>
  <si>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</si>
  <si>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</si>
  <si>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</si>
  <si>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</si>
  <si>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</si>
  <si>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</si>
  <si>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</si>
  <si>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</si>
  <si>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</si>
  <si>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</si>
  <si>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</si>
  <si>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</si>
  <si>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</si>
  <si>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</si>
  <si>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</si>
  <si>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</si>
  <si>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</si>
  <si>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</si>
  <si>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</si>
  <si>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</si>
  <si>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</si>
  <si>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</si>
  <si>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</si>
  <si>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</si>
  <si>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</si>
  <si>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</si>
  <si>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</si>
  <si>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</si>
  <si>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</si>
  <si>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</si>
  <si>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</si>
  <si>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</si>
  <si>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</si>
  <si>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</si>
  <si>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</si>
  <si>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</si>
  <si>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</si>
  <si>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</si>
  <si>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</si>
  <si>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</si>
  <si>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</si>
  <si>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</si>
  <si>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</si>
  <si>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</si>
  <si>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</si>
  <si>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</si>
  <si>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</si>
  <si>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</si>
  <si>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</si>
  <si>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</si>
  <si>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</si>
  <si>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</si>
  <si>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</si>
  <si>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</si>
  <si>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</si>
  <si>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</si>
  <si>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</si>
  <si>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</si>
  <si>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</si>
  <si>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</si>
  <si>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</si>
  <si>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</si>
  <si>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</si>
  <si>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</si>
  <si>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</si>
  <si>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</si>
  <si>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</si>
  <si>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</si>
  <si>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</si>
  <si>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</si>
  <si>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</si>
  <si>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</si>
  <si>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</si>
  <si>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</si>
  <si>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</si>
  <si>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</si>
  <si>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</si>
  <si>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</si>
  <si>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</si>
  <si>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</si>
  <si>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</si>
  <si>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</si>
  <si>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</si>
  <si>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</si>
  <si>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</si>
  <si>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</si>
  <si>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</si>
  <si>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</si>
  <si>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</si>
  <si>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</si>
  <si>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</si>
  <si>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</si>
  <si>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</si>
  <si>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</si>
  <si>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</si>
  <si>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</si>
  <si>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</si>
  <si>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</si>
  <si>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</si>
  <si>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</si>
  <si>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</si>
  <si>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</si>
  <si>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</si>
  <si>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</si>
  <si>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</si>
  <si>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</si>
  <si>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</si>
  <si>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</si>
  <si>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</si>
  <si>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</si>
  <si>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</si>
  <si>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</si>
  <si>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</si>
  <si>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</si>
  <si>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</si>
  <si>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</si>
  <si>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</si>
  <si>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</si>
  <si>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</si>
  <si>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</si>
  <si>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</si>
  <si>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通所介護相当サービス</t>
    <rPh sb="0" eb="2">
      <t>ツウショ</t>
    </rPh>
    <rPh sb="2" eb="4">
      <t>カイゴ</t>
    </rPh>
    <rPh sb="4" eb="6">
      <t>ソウトウ</t>
    </rPh>
    <phoneticPr fontId="2"/>
  </si>
  <si>
    <t>従業者の勤務の体制及び勤務形態一覧表　記入方法　（地域密着型通所介護・通所介護相当サービス）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rPh sb="35" eb="37">
      <t>ツウショ</t>
    </rPh>
    <rPh sb="37" eb="39">
      <t>カイゴ</t>
    </rPh>
    <rPh sb="39" eb="41">
      <t>ソウトウ</t>
    </rPh>
    <phoneticPr fontId="3"/>
  </si>
  <si>
    <t>地域密着型通所介護/通所介護相当サービス</t>
    <rPh sb="0" eb="2">
      <t>チイキ</t>
    </rPh>
    <rPh sb="2" eb="5">
      <t>ミッチャクガタ</t>
    </rPh>
    <rPh sb="5" eb="7">
      <t>ツウショ</t>
    </rPh>
    <rPh sb="7" eb="9">
      <t>カイゴ</t>
    </rPh>
    <rPh sb="10" eb="12">
      <t>ツウショ</t>
    </rPh>
    <rPh sb="12" eb="14">
      <t>カイゴ</t>
    </rPh>
    <rPh sb="14" eb="16">
      <t>ソウトウ</t>
    </rPh>
    <phoneticPr fontId="2"/>
  </si>
  <si>
    <t>地域密着型通所介護/通所介護相当サービス/生きがいデイサービス</t>
    <rPh sb="0" eb="2">
      <t>チイキ</t>
    </rPh>
    <rPh sb="2" eb="5">
      <t>ミッチャクガタ</t>
    </rPh>
    <rPh sb="5" eb="7">
      <t>ツウショ</t>
    </rPh>
    <rPh sb="7" eb="9">
      <t>カイゴ</t>
    </rPh>
    <rPh sb="10" eb="12">
      <t>ツウショ</t>
    </rPh>
    <rPh sb="12" eb="14">
      <t>カイゴ</t>
    </rPh>
    <rPh sb="14" eb="16">
      <t>ソウトウ</t>
    </rPh>
    <rPh sb="21" eb="22">
      <t>イ</t>
    </rPh>
    <phoneticPr fontId="2"/>
  </si>
  <si>
    <t>生きがいデイサービス</t>
    <rPh sb="0" eb="1">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</si>
</sst>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topLeftCell="AG1" zoomScaleNormal="70" zoomScaleSheetLayoutView="100" workbookViewId="0">
      <selection activeCell="AK28" sqref="AK28"/>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7</v>
      </c>
      <c r="AA2" s="488"/>
      <c r="AB2" s="127" t="s">
        <v>65</v>
      </c>
      <c r="AC2" s="489">
        <f>IF(Z2=0,"",YEAR(DATE(2018+Z2,1,1)))</f>
        <v>2025</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179</v>
      </c>
      <c r="AM6" s="122"/>
      <c r="AN6" s="122"/>
      <c r="AO6" s="122"/>
      <c r="AP6" s="122"/>
      <c r="AQ6" s="122"/>
      <c r="AR6" s="122"/>
      <c r="AS6" s="122"/>
      <c r="AT6" s="149"/>
      <c r="AU6" s="149"/>
      <c r="AV6" s="155"/>
      <c r="AW6" s="122"/>
      <c r="AX6" s="289">
        <v>40</v>
      </c>
      <c r="AY6" s="290"/>
      <c r="AZ6" s="155" t="s">
        <v>180</v>
      </c>
      <c r="BA6" s="122"/>
      <c r="BB6" s="289">
        <v>160</v>
      </c>
      <c r="BC6" s="290"/>
      <c r="BD6" s="155" t="s">
        <v>181</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182</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184</v>
      </c>
      <c r="D17" s="437"/>
      <c r="E17" s="438"/>
      <c r="F17" s="172"/>
      <c r="G17" s="445" t="s">
        <v>185</v>
      </c>
      <c r="H17" s="448" t="s">
        <v>186</v>
      </c>
      <c r="I17" s="437"/>
      <c r="J17" s="437"/>
      <c r="K17" s="438"/>
      <c r="L17" s="448" t="s">
        <v>187</v>
      </c>
      <c r="M17" s="437"/>
      <c r="N17" s="437"/>
      <c r="O17" s="451"/>
      <c r="P17" s="454"/>
      <c r="Q17" s="455"/>
      <c r="R17" s="456"/>
      <c r="S17" s="463" t="s">
        <v>188</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189</v>
      </c>
      <c r="BA17" s="473"/>
      <c r="BB17" s="502" t="s">
        <v>190</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3</v>
      </c>
      <c r="T20" s="175">
        <f>WEEKDAY(DATE($AC$2,$AG$2,2))</f>
        <v>4</v>
      </c>
      <c r="U20" s="175">
        <f>WEEKDAY(DATE($AC$2,$AG$2,3))</f>
        <v>5</v>
      </c>
      <c r="V20" s="175">
        <f>WEEKDAY(DATE($AC$2,$AG$2,4))</f>
        <v>6</v>
      </c>
      <c r="W20" s="175">
        <f>WEEKDAY(DATE($AC$2,$AG$2,5))</f>
        <v>7</v>
      </c>
      <c r="X20" s="175">
        <f>WEEKDAY(DATE($AC$2,$AG$2,6))</f>
        <v>1</v>
      </c>
      <c r="Y20" s="176">
        <f>WEEKDAY(DATE($AC$2,$AG$2,7))</f>
        <v>2</v>
      </c>
      <c r="Z20" s="174">
        <f>WEEKDAY(DATE($AC$2,$AG$2,8))</f>
        <v>3</v>
      </c>
      <c r="AA20" s="175">
        <f>WEEKDAY(DATE($AC$2,$AG$2,9))</f>
        <v>4</v>
      </c>
      <c r="AB20" s="175">
        <f>WEEKDAY(DATE($AC$2,$AG$2,10))</f>
        <v>5</v>
      </c>
      <c r="AC20" s="175">
        <f>WEEKDAY(DATE($AC$2,$AG$2,11))</f>
        <v>6</v>
      </c>
      <c r="AD20" s="175">
        <f>WEEKDAY(DATE($AC$2,$AG$2,12))</f>
        <v>7</v>
      </c>
      <c r="AE20" s="175">
        <f>WEEKDAY(DATE($AC$2,$AG$2,13))</f>
        <v>1</v>
      </c>
      <c r="AF20" s="176">
        <f>WEEKDAY(DATE($AC$2,$AG$2,14))</f>
        <v>2</v>
      </c>
      <c r="AG20" s="174">
        <f>WEEKDAY(DATE($AC$2,$AG$2,15))</f>
        <v>3</v>
      </c>
      <c r="AH20" s="175">
        <f>WEEKDAY(DATE($AC$2,$AG$2,16))</f>
        <v>4</v>
      </c>
      <c r="AI20" s="175">
        <f>WEEKDAY(DATE($AC$2,$AG$2,17))</f>
        <v>5</v>
      </c>
      <c r="AJ20" s="175">
        <f>WEEKDAY(DATE($AC$2,$AG$2,18))</f>
        <v>6</v>
      </c>
      <c r="AK20" s="175">
        <f>WEEKDAY(DATE($AC$2,$AG$2,19))</f>
        <v>7</v>
      </c>
      <c r="AL20" s="175">
        <f>WEEKDAY(DATE($AC$2,$AG$2,20))</f>
        <v>1</v>
      </c>
      <c r="AM20" s="176">
        <f>WEEKDAY(DATE($AC$2,$AG$2,21))</f>
        <v>2</v>
      </c>
      <c r="AN20" s="174">
        <f>WEEKDAY(DATE($AC$2,$AG$2,22))</f>
        <v>3</v>
      </c>
      <c r="AO20" s="175">
        <f>WEEKDAY(DATE($AC$2,$AG$2,23))</f>
        <v>4</v>
      </c>
      <c r="AP20" s="175">
        <f>WEEKDAY(DATE($AC$2,$AG$2,24))</f>
        <v>5</v>
      </c>
      <c r="AQ20" s="175">
        <f>WEEKDAY(DATE($AC$2,$AG$2,25))</f>
        <v>6</v>
      </c>
      <c r="AR20" s="175">
        <f>WEEKDAY(DATE($AC$2,$AG$2,26))</f>
        <v>7</v>
      </c>
      <c r="AS20" s="175">
        <f>WEEKDAY(DATE($AC$2,$AG$2,27))</f>
        <v>1</v>
      </c>
      <c r="AT20" s="176">
        <f>WEEKDAY(DATE($AC$2,$AG$2,28))</f>
        <v>2</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火</v>
      </c>
      <c r="T21" s="183" t="str">
        <f t="shared" ref="T21:AT21" si="0">IF(T20=1,"日",IF(T20=2,"月",IF(T20=3,"火",IF(T20=4,"水",IF(T20=5,"木",IF(T20=6,"金","土"))))))</f>
        <v>水</v>
      </c>
      <c r="U21" s="183" t="str">
        <f t="shared" si="0"/>
        <v>木</v>
      </c>
      <c r="V21" s="183" t="str">
        <f t="shared" si="0"/>
        <v>金</v>
      </c>
      <c r="W21" s="183" t="str">
        <f t="shared" si="0"/>
        <v>土</v>
      </c>
      <c r="X21" s="183" t="str">
        <f t="shared" si="0"/>
        <v>日</v>
      </c>
      <c r="Y21" s="184" t="str">
        <f t="shared" si="0"/>
        <v>月</v>
      </c>
      <c r="Z21" s="182" t="str">
        <f>IF(Z20=1,"日",IF(Z20=2,"月",IF(Z20=3,"火",IF(Z20=4,"水",IF(Z20=5,"木",IF(Z20=6,"金","土"))))))</f>
        <v>火</v>
      </c>
      <c r="AA21" s="183" t="str">
        <f t="shared" si="0"/>
        <v>水</v>
      </c>
      <c r="AB21" s="183" t="str">
        <f t="shared" si="0"/>
        <v>木</v>
      </c>
      <c r="AC21" s="183" t="str">
        <f t="shared" si="0"/>
        <v>金</v>
      </c>
      <c r="AD21" s="183" t="str">
        <f t="shared" si="0"/>
        <v>土</v>
      </c>
      <c r="AE21" s="183" t="str">
        <f t="shared" si="0"/>
        <v>日</v>
      </c>
      <c r="AF21" s="184" t="str">
        <f t="shared" si="0"/>
        <v>月</v>
      </c>
      <c r="AG21" s="182" t="str">
        <f>IF(AG20=1,"日",IF(AG20=2,"月",IF(AG20=3,"火",IF(AG20=4,"水",IF(AG20=5,"木",IF(AG20=6,"金","土"))))))</f>
        <v>火</v>
      </c>
      <c r="AH21" s="183" t="str">
        <f t="shared" si="0"/>
        <v>水</v>
      </c>
      <c r="AI21" s="183" t="str">
        <f t="shared" si="0"/>
        <v>木</v>
      </c>
      <c r="AJ21" s="183" t="str">
        <f t="shared" si="0"/>
        <v>金</v>
      </c>
      <c r="AK21" s="183" t="str">
        <f t="shared" si="0"/>
        <v>土</v>
      </c>
      <c r="AL21" s="183" t="str">
        <f t="shared" si="0"/>
        <v>日</v>
      </c>
      <c r="AM21" s="184" t="str">
        <f t="shared" si="0"/>
        <v>月</v>
      </c>
      <c r="AN21" s="182" t="str">
        <f>IF(AN20=1,"日",IF(AN20=2,"月",IF(AN20=3,"火",IF(AN20=4,"水",IF(AN20=5,"木",IF(AN20=6,"金","土"))))))</f>
        <v>火</v>
      </c>
      <c r="AO21" s="183" t="str">
        <f t="shared" si="0"/>
        <v>水</v>
      </c>
      <c r="AP21" s="183" t="str">
        <f t="shared" si="0"/>
        <v>木</v>
      </c>
      <c r="AQ21" s="183" t="str">
        <f t="shared" si="0"/>
        <v>金</v>
      </c>
      <c r="AR21" s="183" t="str">
        <f t="shared" si="0"/>
        <v>土</v>
      </c>
      <c r="AS21" s="183" t="str">
        <f t="shared" si="0"/>
        <v>日</v>
      </c>
      <c r="AT21" s="184" t="str">
        <f t="shared" si="0"/>
        <v>月</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178</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178</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191</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192</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193</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212</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194</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topLeftCell="J1"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211</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tabSelected="1" view="pageBreakPreview" zoomScale="64" zoomScaleNormal="70" zoomScaleSheetLayoutView="64"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7</v>
      </c>
      <c r="AA2" s="488"/>
      <c r="AB2" s="99" t="s">
        <v>65</v>
      </c>
      <c r="AC2" s="560">
        <f>IF(Z2=0,"",YEAR(DATE(2018+Z2,1,1)))</f>
        <v>2025</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179</v>
      </c>
      <c r="AM6" s="122"/>
      <c r="AN6" s="122"/>
      <c r="AO6" s="122"/>
      <c r="AP6" s="122"/>
      <c r="AQ6" s="122"/>
      <c r="AR6" s="122"/>
      <c r="AS6" s="122"/>
      <c r="AT6" s="149"/>
      <c r="AU6" s="149"/>
      <c r="AV6" s="155"/>
      <c r="AW6" s="122"/>
      <c r="AX6" s="289">
        <v>40</v>
      </c>
      <c r="AY6" s="290"/>
      <c r="AZ6" s="155" t="s">
        <v>180</v>
      </c>
      <c r="BA6" s="122"/>
      <c r="BB6" s="289">
        <v>160</v>
      </c>
      <c r="BC6" s="290"/>
      <c r="BD6" s="155" t="s">
        <v>181</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182</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184</v>
      </c>
      <c r="D17" s="569"/>
      <c r="E17" s="570"/>
      <c r="F17" s="96"/>
      <c r="G17" s="577" t="s">
        <v>185</v>
      </c>
      <c r="H17" s="580" t="s">
        <v>186</v>
      </c>
      <c r="I17" s="569"/>
      <c r="J17" s="569"/>
      <c r="K17" s="570"/>
      <c r="L17" s="580" t="s">
        <v>187</v>
      </c>
      <c r="M17" s="569"/>
      <c r="N17" s="569"/>
      <c r="O17" s="583"/>
      <c r="P17" s="586"/>
      <c r="Q17" s="587"/>
      <c r="R17" s="588"/>
      <c r="S17" s="463" t="s">
        <v>188</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189</v>
      </c>
      <c r="BA17" s="555"/>
      <c r="BB17" s="533" t="s">
        <v>190</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3</v>
      </c>
      <c r="T20" s="102">
        <f>WEEKDAY(DATE($AC$2,$AG$2,2))</f>
        <v>4</v>
      </c>
      <c r="U20" s="102">
        <f>WEEKDAY(DATE($AC$2,$AG$2,3))</f>
        <v>5</v>
      </c>
      <c r="V20" s="102">
        <f>WEEKDAY(DATE($AC$2,$AG$2,4))</f>
        <v>6</v>
      </c>
      <c r="W20" s="102">
        <f>WEEKDAY(DATE($AC$2,$AG$2,5))</f>
        <v>7</v>
      </c>
      <c r="X20" s="102">
        <f>WEEKDAY(DATE($AC$2,$AG$2,6))</f>
        <v>1</v>
      </c>
      <c r="Y20" s="103">
        <f>WEEKDAY(DATE($AC$2,$AG$2,7))</f>
        <v>2</v>
      </c>
      <c r="Z20" s="101">
        <f>WEEKDAY(DATE($AC$2,$AG$2,8))</f>
        <v>3</v>
      </c>
      <c r="AA20" s="102">
        <f>WEEKDAY(DATE($AC$2,$AG$2,9))</f>
        <v>4</v>
      </c>
      <c r="AB20" s="102">
        <f>WEEKDAY(DATE($AC$2,$AG$2,10))</f>
        <v>5</v>
      </c>
      <c r="AC20" s="102">
        <f>WEEKDAY(DATE($AC$2,$AG$2,11))</f>
        <v>6</v>
      </c>
      <c r="AD20" s="102">
        <f>WEEKDAY(DATE($AC$2,$AG$2,12))</f>
        <v>7</v>
      </c>
      <c r="AE20" s="102">
        <f>WEEKDAY(DATE($AC$2,$AG$2,13))</f>
        <v>1</v>
      </c>
      <c r="AF20" s="103">
        <f>WEEKDAY(DATE($AC$2,$AG$2,14))</f>
        <v>2</v>
      </c>
      <c r="AG20" s="101">
        <f>WEEKDAY(DATE($AC$2,$AG$2,15))</f>
        <v>3</v>
      </c>
      <c r="AH20" s="102">
        <f>WEEKDAY(DATE($AC$2,$AG$2,16))</f>
        <v>4</v>
      </c>
      <c r="AI20" s="102">
        <f>WEEKDAY(DATE($AC$2,$AG$2,17))</f>
        <v>5</v>
      </c>
      <c r="AJ20" s="102">
        <f>WEEKDAY(DATE($AC$2,$AG$2,18))</f>
        <v>6</v>
      </c>
      <c r="AK20" s="102">
        <f>WEEKDAY(DATE($AC$2,$AG$2,19))</f>
        <v>7</v>
      </c>
      <c r="AL20" s="102">
        <f>WEEKDAY(DATE($AC$2,$AG$2,20))</f>
        <v>1</v>
      </c>
      <c r="AM20" s="103">
        <f>WEEKDAY(DATE($AC$2,$AG$2,21))</f>
        <v>2</v>
      </c>
      <c r="AN20" s="101">
        <f>WEEKDAY(DATE($AC$2,$AG$2,22))</f>
        <v>3</v>
      </c>
      <c r="AO20" s="102">
        <f>WEEKDAY(DATE($AC$2,$AG$2,23))</f>
        <v>4</v>
      </c>
      <c r="AP20" s="102">
        <f>WEEKDAY(DATE($AC$2,$AG$2,24))</f>
        <v>5</v>
      </c>
      <c r="AQ20" s="102">
        <f>WEEKDAY(DATE($AC$2,$AG$2,25))</f>
        <v>6</v>
      </c>
      <c r="AR20" s="102">
        <f>WEEKDAY(DATE($AC$2,$AG$2,26))</f>
        <v>7</v>
      </c>
      <c r="AS20" s="102">
        <f>WEEKDAY(DATE($AC$2,$AG$2,27))</f>
        <v>1</v>
      </c>
      <c r="AT20" s="103">
        <f>WEEKDAY(DATE($AC$2,$AG$2,28))</f>
        <v>2</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火</v>
      </c>
      <c r="T21" s="109" t="str">
        <f t="shared" ref="T21:AT21" si="0">IF(T20=1,"日",IF(T20=2,"月",IF(T20=3,"火",IF(T20=4,"水",IF(T20=5,"木",IF(T20=6,"金","土"))))))</f>
        <v>水</v>
      </c>
      <c r="U21" s="109" t="str">
        <f t="shared" si="0"/>
        <v>木</v>
      </c>
      <c r="V21" s="109" t="str">
        <f t="shared" si="0"/>
        <v>金</v>
      </c>
      <c r="W21" s="109" t="str">
        <f t="shared" si="0"/>
        <v>土</v>
      </c>
      <c r="X21" s="109" t="str">
        <f t="shared" si="0"/>
        <v>日</v>
      </c>
      <c r="Y21" s="110" t="str">
        <f t="shared" si="0"/>
        <v>月</v>
      </c>
      <c r="Z21" s="108" t="str">
        <f>IF(Z20=1,"日",IF(Z20=2,"月",IF(Z20=3,"火",IF(Z20=4,"水",IF(Z20=5,"木",IF(Z20=6,"金","土"))))))</f>
        <v>火</v>
      </c>
      <c r="AA21" s="109" t="str">
        <f t="shared" si="0"/>
        <v>水</v>
      </c>
      <c r="AB21" s="109" t="str">
        <f t="shared" si="0"/>
        <v>木</v>
      </c>
      <c r="AC21" s="109" t="str">
        <f t="shared" si="0"/>
        <v>金</v>
      </c>
      <c r="AD21" s="109" t="str">
        <f t="shared" si="0"/>
        <v>土</v>
      </c>
      <c r="AE21" s="109" t="str">
        <f t="shared" si="0"/>
        <v>日</v>
      </c>
      <c r="AF21" s="110" t="str">
        <f t="shared" si="0"/>
        <v>月</v>
      </c>
      <c r="AG21" s="108" t="str">
        <f>IF(AG20=1,"日",IF(AG20=2,"月",IF(AG20=3,"火",IF(AG20=4,"水",IF(AG20=5,"木",IF(AG20=6,"金","土"))))))</f>
        <v>火</v>
      </c>
      <c r="AH21" s="109" t="str">
        <f t="shared" si="0"/>
        <v>水</v>
      </c>
      <c r="AI21" s="109" t="str">
        <f t="shared" si="0"/>
        <v>木</v>
      </c>
      <c r="AJ21" s="109" t="str">
        <f t="shared" si="0"/>
        <v>金</v>
      </c>
      <c r="AK21" s="109" t="str">
        <f t="shared" si="0"/>
        <v>土</v>
      </c>
      <c r="AL21" s="109" t="str">
        <f t="shared" si="0"/>
        <v>日</v>
      </c>
      <c r="AM21" s="110" t="str">
        <f t="shared" si="0"/>
        <v>月</v>
      </c>
      <c r="AN21" s="108" t="str">
        <f>IF(AN20=1,"日",IF(AN20=2,"月",IF(AN20=3,"火",IF(AN20=4,"水",IF(AN20=5,"木",IF(AN20=6,"金","土"))))))</f>
        <v>火</v>
      </c>
      <c r="AO21" s="109" t="str">
        <f t="shared" si="0"/>
        <v>水</v>
      </c>
      <c r="AP21" s="109" t="str">
        <f t="shared" si="0"/>
        <v>木</v>
      </c>
      <c r="AQ21" s="109" t="str">
        <f t="shared" si="0"/>
        <v>金</v>
      </c>
      <c r="AR21" s="109" t="str">
        <f t="shared" si="0"/>
        <v>土</v>
      </c>
      <c r="AS21" s="109" t="str">
        <f t="shared" si="0"/>
        <v>日</v>
      </c>
      <c r="AT21" s="110" t="str">
        <f t="shared" si="0"/>
        <v>月</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IF($BB$3="４週",AX23/4,IF($BB$3="暦月",'地密通所・通所介護相当（1枚版）'!AX23/('地密通所・通所介護相当（1枚版）'!$BB$8/7),""))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IF($BB$3="４週",AX24/4,IF($BB$3="暦月",'地密通所・通所介護相当（1枚版）'!AX24/('地密通所・通所介護相当（1枚版）'!$BB$8/7),""))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IF($BB$3="４週",AX26/4,IF($BB$3="暦月",'地密通所・通所介護相当（1枚版）'!AX26/('地密通所・通所介護相当（1枚版）'!$BB$8/7),""))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IF($BB$3="４週",AX27/4,IF($BB$3="暦月",'地密通所・通所介護相当（1枚版）'!AX27/('地密通所・通所介護相当（1枚版）'!$BB$8/7),""))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IF($BB$3="４週",AX29/4,IF($BB$3="暦月",'地密通所・通所介護相当（1枚版）'!AX29/('地密通所・通所介護相当（1枚版）'!$BB$8/7),""))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IF($BB$3="４週",AX30/4,IF($BB$3="暦月",'地密通所・通所介護相当（1枚版）'!AX30/('地密通所・通所介護相当（1枚版）'!$BB$8/7),""))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IF($BB$3="４週",AX32/4,IF($BB$3="暦月",'地密通所・通所介護相当（1枚版）'!AX32/('地密通所・通所介護相当（1枚版）'!$BB$8/7),""))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IF($BB$3="４週",AX33/4,IF($BB$3="暦月",'地密通所・通所介護相当（1枚版）'!AX33/('地密通所・通所介護相当（1枚版）'!$BB$8/7),""))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IF($BB$3="４週",AX35/4,IF($BB$3="暦月",'地密通所・通所介護相当（1枚版）'!AX35/('地密通所・通所介護相当（1枚版）'!$BB$8/7),""))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IF($BB$3="４週",AX36/4,IF($BB$3="暦月",'地密通所・通所介護相当（1枚版）'!AX36/('地密通所・通所介護相当（1枚版）'!$BB$8/7),""))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IF($BB$3="４週",AX38/4,IF($BB$3="暦月",'地密通所・通所介護相当（1枚版）'!AX38/('地密通所・通所介護相当（1枚版）'!$BB$8/7),""))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IF($BB$3="４週",AX39/4,IF($BB$3="暦月",'地密通所・通所介護相当（1枚版）'!AX39/('地密通所・通所介護相当（1枚版）'!$BB$8/7),""))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IF($BB$3="４週",AX41/4,IF($BB$3="暦月",'地密通所・通所介護相当（1枚版）'!AX41/('地密通所・通所介護相当（1枚版）'!$BB$8/7),""))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IF($BB$3="４週",AX42/4,IF($BB$3="暦月",'地密通所・通所介護相当（1枚版）'!AX42/('地密通所・通所介護相当（1枚版）'!$BB$8/7),""))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IF($BB$3="４週",AX44/4,IF($BB$3="暦月",'地密通所・通所介護相当（1枚版）'!AX44/('地密通所・通所介護相当（1枚版）'!$BB$8/7),""))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IF($BB$3="４週",AX45/4,IF($BB$3="暦月",'地密通所・通所介護相当（1枚版）'!AX45/('地密通所・通所介護相当（1枚版）'!$BB$8/7),""))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IF($BB$3="４週",AX47/4,IF($BB$3="暦月",'地密通所・通所介護相当（1枚版）'!AX47/('地密通所・通所介護相当（1枚版）'!$BB$8/7),""))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IF($BB$3="４週",AX48/4,IF($BB$3="暦月",'地密通所・通所介護相当（1枚版）'!AX48/('地密通所・通所介護相当（1枚版）'!$BB$8/7),""))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IF($BB$3="４週",AX50/4,IF($BB$3="暦月",'地密通所・通所介護相当（1枚版）'!AX50/('地密通所・通所介護相当（1枚版）'!$BB$8/7),""))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IF($BB$3="４週",AX51/4,IF($BB$3="暦月",'地密通所・通所介護相当（1枚版）'!AX51/('地密通所・通所介護相当（1枚版）'!$BB$8/7),""))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IF($BB$3="４週",AX53/4,IF($BB$3="暦月",'地密通所・通所介護相当（1枚版）'!AX53/('地密通所・通所介護相当（1枚版）'!$BB$8/7),""))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IF($BB$3="４週",AX54/4,IF($BB$3="暦月",'地密通所・通所介護相当（1枚版）'!AX54/('地密通所・通所介護相当（1枚版）'!$BB$8/7),""))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IF($BB$3="４週",AX56/4,IF($BB$3="暦月",'地密通所・通所介護相当（1枚版）'!AX56/('地密通所・通所介護相当（1枚版）'!$BB$8/7),""))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IF($BB$3="４週",AX57/4,IF($BB$3="暦月",'地密通所・通所介護相当（1枚版）'!AX57/('地密通所・通所介護相当（1枚版）'!$BB$8/7),""))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IF($BB$3="４週",AX59/4,IF($BB$3="暦月",'地密通所・通所介護相当（1枚版）'!AX59/('地密通所・通所介護相当（1枚版）'!$BB$8/7),""))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IF($BB$3="４週",AX60/4,IF($BB$3="暦月",'地密通所・通所介護相当（1枚版）'!AX60/('地密通所・通所介護相当（1枚版）'!$BB$8/7),""))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191</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192</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193</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214</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194</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topLeftCell="AE1" zoomScaleNormal="70" zoomScaleSheetLayoutView="100"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7</v>
      </c>
      <c r="AA2" s="488"/>
      <c r="AB2" s="99" t="s">
        <v>65</v>
      </c>
      <c r="AC2" s="560">
        <f>IF(Z2=0,"",YEAR(DATE(2018+Z2,1,1)))</f>
        <v>2025</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179</v>
      </c>
      <c r="AM6" s="122"/>
      <c r="AN6" s="122"/>
      <c r="AO6" s="122"/>
      <c r="AP6" s="122"/>
      <c r="AQ6" s="122"/>
      <c r="AR6" s="122"/>
      <c r="AS6" s="122"/>
      <c r="AT6" s="149"/>
      <c r="AU6" s="149"/>
      <c r="AV6" s="155"/>
      <c r="AW6" s="122"/>
      <c r="AX6" s="289">
        <v>40</v>
      </c>
      <c r="AY6" s="290"/>
      <c r="AZ6" s="155" t="s">
        <v>180</v>
      </c>
      <c r="BA6" s="122"/>
      <c r="BB6" s="289">
        <v>160</v>
      </c>
      <c r="BC6" s="290"/>
      <c r="BD6" s="155" t="s">
        <v>181</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182</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184</v>
      </c>
      <c r="D17" s="569"/>
      <c r="E17" s="570"/>
      <c r="F17" s="115"/>
      <c r="G17" s="577" t="s">
        <v>185</v>
      </c>
      <c r="H17" s="580" t="s">
        <v>186</v>
      </c>
      <c r="I17" s="569"/>
      <c r="J17" s="569"/>
      <c r="K17" s="570"/>
      <c r="L17" s="580" t="s">
        <v>187</v>
      </c>
      <c r="M17" s="569"/>
      <c r="N17" s="569"/>
      <c r="O17" s="583"/>
      <c r="P17" s="586"/>
      <c r="Q17" s="587"/>
      <c r="R17" s="588"/>
      <c r="S17" s="463" t="s">
        <v>188</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189</v>
      </c>
      <c r="BA17" s="555"/>
      <c r="BB17" s="533" t="s">
        <v>190</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3</v>
      </c>
      <c r="T20" s="102">
        <f>WEEKDAY(DATE($AC$2,$AG$2,2))</f>
        <v>4</v>
      </c>
      <c r="U20" s="102">
        <f>WEEKDAY(DATE($AC$2,$AG$2,3))</f>
        <v>5</v>
      </c>
      <c r="V20" s="102">
        <f>WEEKDAY(DATE($AC$2,$AG$2,4))</f>
        <v>6</v>
      </c>
      <c r="W20" s="102">
        <f>WEEKDAY(DATE($AC$2,$AG$2,5))</f>
        <v>7</v>
      </c>
      <c r="X20" s="102">
        <f>WEEKDAY(DATE($AC$2,$AG$2,6))</f>
        <v>1</v>
      </c>
      <c r="Y20" s="103">
        <f>WEEKDAY(DATE($AC$2,$AG$2,7))</f>
        <v>2</v>
      </c>
      <c r="Z20" s="101">
        <f>WEEKDAY(DATE($AC$2,$AG$2,8))</f>
        <v>3</v>
      </c>
      <c r="AA20" s="102">
        <f>WEEKDAY(DATE($AC$2,$AG$2,9))</f>
        <v>4</v>
      </c>
      <c r="AB20" s="102">
        <f>WEEKDAY(DATE($AC$2,$AG$2,10))</f>
        <v>5</v>
      </c>
      <c r="AC20" s="102">
        <f>WEEKDAY(DATE($AC$2,$AG$2,11))</f>
        <v>6</v>
      </c>
      <c r="AD20" s="102">
        <f>WEEKDAY(DATE($AC$2,$AG$2,12))</f>
        <v>7</v>
      </c>
      <c r="AE20" s="102">
        <f>WEEKDAY(DATE($AC$2,$AG$2,13))</f>
        <v>1</v>
      </c>
      <c r="AF20" s="103">
        <f>WEEKDAY(DATE($AC$2,$AG$2,14))</f>
        <v>2</v>
      </c>
      <c r="AG20" s="101">
        <f>WEEKDAY(DATE($AC$2,$AG$2,15))</f>
        <v>3</v>
      </c>
      <c r="AH20" s="102">
        <f>WEEKDAY(DATE($AC$2,$AG$2,16))</f>
        <v>4</v>
      </c>
      <c r="AI20" s="102">
        <f>WEEKDAY(DATE($AC$2,$AG$2,17))</f>
        <v>5</v>
      </c>
      <c r="AJ20" s="102">
        <f>WEEKDAY(DATE($AC$2,$AG$2,18))</f>
        <v>6</v>
      </c>
      <c r="AK20" s="102">
        <f>WEEKDAY(DATE($AC$2,$AG$2,19))</f>
        <v>7</v>
      </c>
      <c r="AL20" s="102">
        <f>WEEKDAY(DATE($AC$2,$AG$2,20))</f>
        <v>1</v>
      </c>
      <c r="AM20" s="103">
        <f>WEEKDAY(DATE($AC$2,$AG$2,21))</f>
        <v>2</v>
      </c>
      <c r="AN20" s="101">
        <f>WEEKDAY(DATE($AC$2,$AG$2,22))</f>
        <v>3</v>
      </c>
      <c r="AO20" s="102">
        <f>WEEKDAY(DATE($AC$2,$AG$2,23))</f>
        <v>4</v>
      </c>
      <c r="AP20" s="102">
        <f>WEEKDAY(DATE($AC$2,$AG$2,24))</f>
        <v>5</v>
      </c>
      <c r="AQ20" s="102">
        <f>WEEKDAY(DATE($AC$2,$AG$2,25))</f>
        <v>6</v>
      </c>
      <c r="AR20" s="102">
        <f>WEEKDAY(DATE($AC$2,$AG$2,26))</f>
        <v>7</v>
      </c>
      <c r="AS20" s="102">
        <f>WEEKDAY(DATE($AC$2,$AG$2,27))</f>
        <v>1</v>
      </c>
      <c r="AT20" s="103">
        <f>WEEKDAY(DATE($AC$2,$AG$2,28))</f>
        <v>2</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火</v>
      </c>
      <c r="T21" s="109" t="str">
        <f t="shared" ref="T21:AT21" si="0">IF(T20=1,"日",IF(T20=2,"月",IF(T20=3,"火",IF(T20=4,"水",IF(T20=5,"木",IF(T20=6,"金","土"))))))</f>
        <v>水</v>
      </c>
      <c r="U21" s="109" t="str">
        <f t="shared" si="0"/>
        <v>木</v>
      </c>
      <c r="V21" s="109" t="str">
        <f t="shared" si="0"/>
        <v>金</v>
      </c>
      <c r="W21" s="109" t="str">
        <f t="shared" si="0"/>
        <v>土</v>
      </c>
      <c r="X21" s="109" t="str">
        <f t="shared" si="0"/>
        <v>日</v>
      </c>
      <c r="Y21" s="110" t="str">
        <f t="shared" si="0"/>
        <v>月</v>
      </c>
      <c r="Z21" s="108" t="str">
        <f>IF(Z20=1,"日",IF(Z20=2,"月",IF(Z20=3,"火",IF(Z20=4,"水",IF(Z20=5,"木",IF(Z20=6,"金","土"))))))</f>
        <v>火</v>
      </c>
      <c r="AA21" s="109" t="str">
        <f t="shared" si="0"/>
        <v>水</v>
      </c>
      <c r="AB21" s="109" t="str">
        <f t="shared" si="0"/>
        <v>木</v>
      </c>
      <c r="AC21" s="109" t="str">
        <f t="shared" si="0"/>
        <v>金</v>
      </c>
      <c r="AD21" s="109" t="str">
        <f t="shared" si="0"/>
        <v>土</v>
      </c>
      <c r="AE21" s="109" t="str">
        <f t="shared" si="0"/>
        <v>日</v>
      </c>
      <c r="AF21" s="110" t="str">
        <f t="shared" si="0"/>
        <v>月</v>
      </c>
      <c r="AG21" s="108" t="str">
        <f>IF(AG20=1,"日",IF(AG20=2,"月",IF(AG20=3,"火",IF(AG20=4,"水",IF(AG20=5,"木",IF(AG20=6,"金","土"))))))</f>
        <v>火</v>
      </c>
      <c r="AH21" s="109" t="str">
        <f t="shared" si="0"/>
        <v>水</v>
      </c>
      <c r="AI21" s="109" t="str">
        <f t="shared" si="0"/>
        <v>木</v>
      </c>
      <c r="AJ21" s="109" t="str">
        <f t="shared" si="0"/>
        <v>金</v>
      </c>
      <c r="AK21" s="109" t="str">
        <f t="shared" si="0"/>
        <v>土</v>
      </c>
      <c r="AL21" s="109" t="str">
        <f t="shared" si="0"/>
        <v>日</v>
      </c>
      <c r="AM21" s="110" t="str">
        <f t="shared" si="0"/>
        <v>月</v>
      </c>
      <c r="AN21" s="108" t="str">
        <f>IF(AN20=1,"日",IF(AN20=2,"月",IF(AN20=3,"火",IF(AN20=4,"水",IF(AN20=5,"木",IF(AN20=6,"金","土"))))))</f>
        <v>火</v>
      </c>
      <c r="AO21" s="109" t="str">
        <f t="shared" si="0"/>
        <v>水</v>
      </c>
      <c r="AP21" s="109" t="str">
        <f t="shared" si="0"/>
        <v>木</v>
      </c>
      <c r="AQ21" s="109" t="str">
        <f t="shared" si="0"/>
        <v>金</v>
      </c>
      <c r="AR21" s="109" t="str">
        <f t="shared" si="0"/>
        <v>土</v>
      </c>
      <c r="AS21" s="109" t="str">
        <f t="shared" si="0"/>
        <v>日</v>
      </c>
      <c r="AT21" s="110" t="str">
        <f t="shared" si="0"/>
        <v>月</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191</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192</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193</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214</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194</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211</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E10" sqref="E10"/>
    </sheetView>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218</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177</v>
      </c>
      <c r="C12" s="57"/>
      <c r="D12" s="55"/>
    </row>
    <row r="13" spans="2:11" s="39" customFormat="1" ht="20.25" customHeight="1" x14ac:dyDescent="0.4">
      <c r="B13" s="55"/>
      <c r="C13" s="57"/>
      <c r="D13" s="55"/>
    </row>
    <row r="14" spans="2:11" s="39" customFormat="1" ht="20.25" customHeight="1" x14ac:dyDescent="0.4">
      <c r="B14" s="55" t="s">
        <v>195</v>
      </c>
      <c r="C14" s="57"/>
      <c r="D14" s="55"/>
    </row>
    <row r="15" spans="2:11" s="39" customFormat="1" ht="20.25" customHeight="1" x14ac:dyDescent="0.4">
      <c r="B15" s="55"/>
      <c r="C15" s="57"/>
      <c r="D15" s="55"/>
    </row>
    <row r="16" spans="2:11" s="39" customFormat="1" ht="20.25" customHeight="1" x14ac:dyDescent="0.4">
      <c r="B16" s="55" t="s">
        <v>196</v>
      </c>
      <c r="C16" s="57"/>
      <c r="D16" s="55"/>
    </row>
    <row r="17" spans="2:25" s="39" customFormat="1" ht="20.25" customHeight="1" x14ac:dyDescent="0.4">
      <c r="B17" s="57"/>
      <c r="C17" s="57"/>
      <c r="D17" s="55"/>
    </row>
    <row r="18" spans="2:25" s="39" customFormat="1" ht="20.25" customHeight="1" x14ac:dyDescent="0.4">
      <c r="B18" s="55" t="s">
        <v>197</v>
      </c>
      <c r="C18" s="57"/>
      <c r="D18" s="55"/>
    </row>
    <row r="19" spans="2:25" s="39" customFormat="1" ht="20.25" customHeight="1" x14ac:dyDescent="0.4">
      <c r="B19" s="57"/>
      <c r="C19" s="57"/>
      <c r="D19" s="55"/>
    </row>
    <row r="20" spans="2:25" s="39" customFormat="1" ht="17.25" customHeight="1" x14ac:dyDescent="0.4">
      <c r="B20" s="55" t="s">
        <v>198</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199</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200</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201</v>
      </c>
      <c r="C47" s="55"/>
    </row>
    <row r="48" spans="2:51" s="39" customFormat="1" ht="17.25" customHeight="1" x14ac:dyDescent="0.4">
      <c r="B48" s="55"/>
      <c r="C48" s="55"/>
    </row>
    <row r="49" spans="2:54" s="39" customFormat="1" ht="17.25" customHeight="1" x14ac:dyDescent="0.4">
      <c r="B49" s="55" t="s">
        <v>202</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203</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204</v>
      </c>
      <c r="C55" s="55"/>
      <c r="D55" s="55"/>
    </row>
    <row r="56" spans="2:54" s="39" customFormat="1" ht="17.25" customHeight="1" x14ac:dyDescent="0.4">
      <c r="B56" s="55"/>
      <c r="C56" s="55"/>
      <c r="D56" s="55"/>
    </row>
    <row r="57" spans="2:54" s="39" customFormat="1" ht="17.25" customHeight="1" x14ac:dyDescent="0.4">
      <c r="B57" s="61" t="s">
        <v>205</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206</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207</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208</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209</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213</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210</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9" sqref="C9"/>
    </sheetView>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217</v>
      </c>
    </row>
    <row r="6" spans="1:12" x14ac:dyDescent="0.4">
      <c r="A6" s="212"/>
      <c r="B6" s="216">
        <v>3</v>
      </c>
      <c r="C6" s="278" t="s">
        <v>219</v>
      </c>
      <c r="D6" s="213"/>
    </row>
    <row r="7" spans="1:12" x14ac:dyDescent="0.4">
      <c r="A7" s="212"/>
      <c r="B7" s="216">
        <v>4</v>
      </c>
      <c r="C7" s="278" t="s">
        <v>220</v>
      </c>
      <c r="D7" s="213"/>
    </row>
    <row r="8" spans="1:12" x14ac:dyDescent="0.4">
      <c r="A8" s="212"/>
      <c r="B8" s="216">
        <v>5</v>
      </c>
      <c r="C8" s="278" t="s">
        <v>221</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地密通所・通所介護相当（1枚版）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'地密通所・通所介護相当（1枚版）'!Print_Area</vt:lpstr>
      <vt:lpstr>'地密通所（100名）'!Print_Titles</vt:lpstr>
      <vt:lpstr>'地密通所・通所介護相当（1枚版）'!Print_Titles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瀧鼻 展子</cp:lastModifiedBy>
  <cp:lastPrinted>2021-02-25T06:53:39Z</cp:lastPrinted>
  <dcterms:created xsi:type="dcterms:W3CDTF">2020-01-14T23:47:53Z</dcterms:created>
  <dcterms:modified xsi:type="dcterms:W3CDTF">2025-05-12T23:52:37Z</dcterms:modified>
</cp:coreProperties>
</file>