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事業所係\02_障がい\01_事業所\02_指導・監査\03_運営指導\様式類\自己点検表\R07\"/>
    </mc:Choice>
  </mc:AlternateContent>
  <bookViews>
    <workbookView xWindow="0" yWindow="0" windowWidth="28800" windowHeight="11640"/>
  </bookViews>
  <sheets>
    <sheet name="勤務形態一覧表（特定相談支援・障害児相談支援）" sheetId="1" r:id="rId1"/>
  </sheets>
  <externalReferences>
    <externalReference r:id="rId2"/>
  </externalReferences>
  <definedNames>
    <definedName name="_xlnm.Print_Area" localSheetId="0">'勤務形態一覧表（特定相談支援・障害児相談支援）'!$A$1:$AN$76</definedName>
    <definedName name="開始届" localSheetId="0">#REF!</definedName>
    <definedName name="開始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4" i="1" l="1"/>
  <c r="AG44" i="1"/>
  <c r="AA44" i="1"/>
  <c r="U44" i="1"/>
  <c r="O44" i="1"/>
  <c r="I44" i="1"/>
  <c r="E44" i="1"/>
  <c r="C44" i="1"/>
  <c r="AM43" i="1"/>
  <c r="AL43" i="1"/>
  <c r="AJ43" i="1"/>
  <c r="AG43" i="1"/>
  <c r="AD43" i="1"/>
  <c r="AA43" i="1"/>
  <c r="X43" i="1"/>
  <c r="U43" i="1"/>
  <c r="R43" i="1"/>
  <c r="O43" i="1"/>
  <c r="L43" i="1"/>
  <c r="I43" i="1"/>
  <c r="F43" i="1"/>
  <c r="E43" i="1"/>
  <c r="D43" i="1"/>
  <c r="C43" i="1"/>
  <c r="AM42" i="1"/>
  <c r="AL42" i="1"/>
  <c r="AJ42" i="1"/>
  <c r="AG42" i="1"/>
  <c r="AD42" i="1"/>
  <c r="AA42" i="1"/>
  <c r="X42" i="1"/>
  <c r="U42" i="1"/>
  <c r="R42" i="1"/>
  <c r="O42" i="1"/>
  <c r="L42" i="1"/>
  <c r="I42" i="1"/>
  <c r="F42" i="1"/>
  <c r="E42" i="1"/>
  <c r="D42" i="1"/>
  <c r="C42" i="1"/>
  <c r="R38" i="1"/>
  <c r="Z37" i="1"/>
  <c r="V37" i="1"/>
  <c r="R37" i="1"/>
  <c r="D36"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AK31" i="1" s="1"/>
  <c r="AL31" i="1" s="1"/>
  <c r="AK30" i="1"/>
  <c r="AL30" i="1" s="1"/>
  <c r="AK29" i="1"/>
  <c r="AL29" i="1" s="1"/>
  <c r="AK28" i="1"/>
  <c r="AL28" i="1" s="1"/>
  <c r="AL27" i="1"/>
  <c r="AK27" i="1"/>
  <c r="AK26" i="1"/>
  <c r="AL26" i="1" s="1"/>
  <c r="AK25" i="1"/>
  <c r="AL25" i="1" s="1"/>
  <c r="AK24" i="1"/>
  <c r="AL24" i="1" s="1"/>
  <c r="AL23" i="1"/>
  <c r="AK23" i="1"/>
  <c r="AK22" i="1"/>
  <c r="AL22" i="1" s="1"/>
  <c r="AK21" i="1"/>
  <c r="AL21" i="1" s="1"/>
  <c r="AK20" i="1"/>
  <c r="AL20" i="1" s="1"/>
  <c r="AL19" i="1"/>
  <c r="AK19" i="1"/>
  <c r="AK18" i="1"/>
  <c r="AL18" i="1" s="1"/>
  <c r="AK17" i="1"/>
  <c r="AL17" i="1" s="1"/>
  <c r="AK16" i="1"/>
  <c r="AL16" i="1" s="1"/>
  <c r="AL15" i="1"/>
  <c r="AK15" i="1"/>
  <c r="AK14" i="1"/>
  <c r="AL14" i="1" s="1"/>
  <c r="AK13" i="1"/>
  <c r="AL13" i="1" s="1"/>
  <c r="AK12" i="1"/>
  <c r="AL12" i="1" s="1"/>
  <c r="AL11" i="1"/>
  <c r="AK11"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J10" i="1" s="1"/>
  <c r="AJ9" i="1"/>
  <c r="AG9" i="1"/>
  <c r="AF9" i="1"/>
  <c r="AE9" i="1"/>
  <c r="AD9" i="1"/>
  <c r="AC9" i="1"/>
  <c r="AB9" i="1"/>
  <c r="AA9" i="1"/>
  <c r="Z9" i="1"/>
  <c r="Y9" i="1"/>
  <c r="X9" i="1"/>
  <c r="W9" i="1"/>
  <c r="V9" i="1"/>
  <c r="U9" i="1"/>
  <c r="T9" i="1"/>
  <c r="S9" i="1"/>
  <c r="R9" i="1"/>
  <c r="Q9" i="1"/>
  <c r="P9" i="1"/>
  <c r="O9" i="1"/>
  <c r="N9" i="1"/>
  <c r="M9" i="1"/>
  <c r="L9" i="1"/>
  <c r="K9" i="1"/>
  <c r="J9" i="1"/>
  <c r="I9" i="1"/>
  <c r="H9" i="1"/>
  <c r="G9" i="1"/>
  <c r="F9" i="1"/>
  <c r="AI9" i="1" s="1"/>
  <c r="AH10" i="1" l="1"/>
  <c r="L36" i="1"/>
  <c r="E36" i="1"/>
  <c r="F36" i="1"/>
  <c r="I36" i="1"/>
  <c r="AH9" i="1"/>
  <c r="AI10" i="1"/>
  <c r="O36" i="1"/>
</calcChain>
</file>

<file path=xl/comments1.xml><?xml version="1.0" encoding="utf-8"?>
<comments xmlns="http://schemas.openxmlformats.org/spreadsheetml/2006/main">
  <authors>
    <author>竹原 幹</author>
  </authors>
  <commentList>
    <comment ref="U2" authorId="0" shapeId="0">
      <text>
        <r>
          <rPr>
            <sz val="9"/>
            <color indexed="81"/>
            <rFont val="MS P ゴシック"/>
            <family val="3"/>
            <charset val="128"/>
          </rPr>
          <t>新規指定の場合、開設予定年月
更新の場合、申請を提出する年月
変更等の場合、変更等を行う年月
運営指導の場合、運営指導実施月の前々月</t>
        </r>
      </text>
    </comment>
    <comment ref="AK3" authorId="0" shapeId="0">
      <text>
        <r>
          <rPr>
            <sz val="9"/>
            <color indexed="81"/>
            <rFont val="MS P ゴシック"/>
            <family val="3"/>
            <charset val="128"/>
          </rPr>
          <t>(1)(2)＜原則＞
申請書・変更届出書に添付する場合は「４週」「予定」、運営指導等に使用する場合は「暦月」「実績」としてください。</t>
        </r>
      </text>
    </comment>
    <comment ref="AM5" authorId="0" shapeId="0">
      <text>
        <r>
          <rPr>
            <sz val="9"/>
            <color indexed="81"/>
            <rFont val="MS P ゴシック"/>
            <family val="3"/>
            <charset val="128"/>
          </rPr>
          <t xml:space="preserve">(3)勤務すべき時間数
</t>
        </r>
        <r>
          <rPr>
            <b/>
            <sz val="9"/>
            <color indexed="81"/>
            <rFont val="MS P ゴシック"/>
            <family val="3"/>
            <charset val="128"/>
          </rPr>
          <t>＜週の勤務時間を定めている場合＞</t>
        </r>
        <r>
          <rPr>
            <sz val="9"/>
            <color indexed="81"/>
            <rFont val="MS P ゴシック"/>
            <family val="3"/>
            <charset val="128"/>
          </rPr>
          <t xml:space="preserve">
ｱ)記載期間が「４週」の場合
月の勤務時間数＝週の勤務時間×4週
例）週40時間の場合
月の勤務時間数：40時間/週×4週＝160時間/月
ｲ)記載期間が「暦月」の場合
月の勤務時間数＝週の勤務時間÷7日×当該月の日数
例)週40時間、4月の場合
月の勤務時間数：40時間/週÷7日×30日＝171.4時間/月
</t>
        </r>
        <r>
          <rPr>
            <b/>
            <sz val="9"/>
            <color indexed="81"/>
            <rFont val="MS P ゴシック"/>
            <family val="3"/>
            <charset val="128"/>
          </rPr>
          <t>＜月の勤務時間を定めている場合＞</t>
        </r>
        <r>
          <rPr>
            <sz val="9"/>
            <color indexed="81"/>
            <rFont val="MS P ゴシック"/>
            <family val="3"/>
            <charset val="128"/>
          </rPr>
          <t xml:space="preserve">
週の勤務時間数＝月の勤務時間÷当該月の日数×7日
例）月160時間（4月の場合）
週の勤務時間数：160時間/月÷30日×7日＝37.3時間/週</t>
        </r>
      </text>
    </comment>
    <comment ref="C7" authorId="0" shapeId="0">
      <text>
        <r>
          <rPr>
            <sz val="9"/>
            <color indexed="81"/>
            <rFont val="MS P ゴシック"/>
            <family val="3"/>
            <charset val="128"/>
          </rPr>
          <t>(5)当該事業所名で複数の職種を兼務する場合は「兼務」とし、職種ごとに行を分けて記載してください。
他事業所と兼務する場合は「専従」とし、勤務時間には当該事業所で勤務する時間のみを記載してください。</t>
        </r>
      </text>
    </comment>
    <comment ref="D7" authorId="0" shapeId="0">
      <text>
        <r>
          <rPr>
            <sz val="9"/>
            <color indexed="81"/>
            <rFont val="MS P ゴシック"/>
            <family val="3"/>
            <charset val="128"/>
          </rPr>
          <t>(6)記載した資格等の証明書の写しを添付してください。</t>
        </r>
      </text>
    </comment>
    <comment ref="F7" authorId="0" shapeId="0">
      <text>
        <r>
          <rPr>
            <sz val="9"/>
            <color indexed="81"/>
            <rFont val="MS P ゴシック"/>
            <family val="3"/>
            <charset val="128"/>
          </rPr>
          <t>(8)当該事業所で勤務する時間のみを記入してください
「常勤」の職員の休暇については「休」と記入してください。</t>
        </r>
      </text>
    </comment>
    <comment ref="AM7" authorId="0" shapeId="0">
      <text>
        <r>
          <rPr>
            <sz val="9"/>
            <color indexed="81"/>
            <rFont val="MS P ゴシック"/>
            <family val="3"/>
            <charset val="128"/>
          </rPr>
          <t>(11)事業所内で兼務している場合は、その職種を、他事業所と兼務している場合は、兼務状況（兼務先、職種等）を記載してください。</t>
        </r>
      </text>
    </comment>
    <comment ref="A32" authorId="0" shapeId="0">
      <text>
        <r>
          <rPr>
            <sz val="9"/>
            <color indexed="81"/>
            <rFont val="MS P ゴシック"/>
            <family val="3"/>
            <charset val="128"/>
          </rPr>
          <t>「サービス提供時間」は運営規程に規定されているサービス提供時間の時間数を記載してください。</t>
        </r>
      </text>
    </comment>
    <comment ref="A37" authorId="0" shapeId="0">
      <text>
        <r>
          <rPr>
            <sz val="9"/>
            <color indexed="81"/>
            <rFont val="MS P ゴシック"/>
            <family val="3"/>
            <charset val="128"/>
          </rPr>
          <t>利用者数は、国保連合会に「サービス利用支援費」又は「継続サービス利用支援費」を請求した件数を記載してください。</t>
        </r>
      </text>
    </comment>
  </commentList>
</comments>
</file>

<file path=xl/sharedStrings.xml><?xml version="1.0" encoding="utf-8"?>
<sst xmlns="http://schemas.openxmlformats.org/spreadsheetml/2006/main" count="103" uniqueCount="87">
  <si>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</si>
  <si>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9"/>
  </si>
  <si>
    <t>特定相談支援・障害児相談支援</t>
    <rPh sb="0" eb="2">
      <t>トクテイ</t>
    </rPh>
    <rPh sb="2" eb="4">
      <t>ソウダン</t>
    </rPh>
    <rPh sb="4" eb="6">
      <t>シエン</t>
    </rPh>
    <rPh sb="7" eb="10">
      <t>ショウガイジ</t>
    </rPh>
    <rPh sb="10" eb="12">
      <t>ソウダン</t>
    </rPh>
    <rPh sb="12" eb="14">
      <t>シエン</t>
    </rPh>
    <phoneticPr fontId="9"/>
  </si>
  <si>
    <t>年</t>
    <rPh sb="0" eb="1">
      <t>ネン</t>
    </rPh>
    <phoneticPr fontId="4"/>
  </si>
  <si>
    <t>月</t>
    <rPh sb="0" eb="1">
      <t>ゲツ</t>
    </rPh>
    <phoneticPr fontId="4"/>
  </si>
  <si>
    <t>事業所名</t>
    <rPh sb="0" eb="3">
      <t>ジギョウショ</t>
    </rPh>
    <rPh sb="3" eb="4">
      <t>メイ</t>
    </rPh>
    <phoneticPr fontId="9"/>
  </si>
  <si>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</si>
  <si>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</si>
  <si>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</si>
  <si>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時間/週</t>
    <rPh sb="0" eb="2">
      <t>ジカン</t>
    </rPh>
    <rPh sb="3" eb="4">
      <t>シュウ</t>
    </rPh>
    <phoneticPr fontId="4"/>
  </si>
  <si>
    <t>時間/月</t>
    <rPh sb="0" eb="2">
      <t>ジカン</t>
    </rPh>
    <rPh sb="3" eb="4">
      <t>ツキ</t>
    </rPh>
    <phoneticPr fontId="4"/>
  </si>
  <si>
    <t>相談支援従事者現任研修修了</t>
    <rPh sb="0" eb="2">
      <t>そうだん</t>
    </rPh>
    <rPh sb="2" eb="4">
      <t>しえん</t>
    </rPh>
    <rPh sb="4" eb="7">
      <t>じゅうじしゃ</t>
    </rPh>
    <rPh sb="7" eb="9">
      <t>げんにん</t>
    </rPh>
    <rPh sb="9" eb="11">
      <t>けんしゅう</t>
    </rPh>
    <rPh sb="11" eb="13">
      <t>しゅうりょう</t>
    </rPh>
    <phoneticPr fontId="14" type="Hiragana"/>
  </si>
  <si>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</si>
  <si>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</si>
  <si>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</si>
  <si>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</si>
  <si>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</si>
  <si>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</si>
  <si>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</si>
  <si>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</si>
  <si>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</si>
  <si>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主任相談支援専門員研修修了</t>
    <rPh sb="0" eb="2">
      <t>しゅにん</t>
    </rPh>
    <rPh sb="2" eb="4">
      <t>そうだん</t>
    </rPh>
    <rPh sb="4" eb="6">
      <t>しえん</t>
    </rPh>
    <rPh sb="6" eb="9">
      <t>せんもんいん</t>
    </rPh>
    <rPh sb="9" eb="11">
      <t>けんしゅう</t>
    </rPh>
    <rPh sb="11" eb="13">
      <t>しゅうりょう</t>
    </rPh>
    <phoneticPr fontId="14" type="Hiragana"/>
  </si>
  <si>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</si>
  <si>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</si>
  <si>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</si>
  <si>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</si>
  <si>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</si>
  <si>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相談支援従事者初任者研修修了</t>
    <rPh sb="0" eb="2">
      <t>そうだん</t>
    </rPh>
    <rPh sb="2" eb="4">
      <t>しえん</t>
    </rPh>
    <rPh sb="4" eb="7">
      <t>じゅうじしゃ</t>
    </rPh>
    <rPh sb="7" eb="10">
      <t>しょにんしゃ</t>
    </rPh>
    <rPh sb="10" eb="12">
      <t>けんしゅう</t>
    </rPh>
    <rPh sb="12" eb="14">
      <t>しゅうりょう</t>
    </rPh>
    <phoneticPr fontId="14" type="Hiragana"/>
  </si>
  <si>
    <t>※選択肢にない職種については直接入力してください</t>
    <phoneticPr fontId="16"/>
  </si>
  <si>
    <t>合計</t>
    <rPh sb="0" eb="2">
      <t>ゴウケイ</t>
    </rPh>
    <phoneticPr fontId="4"/>
  </si>
  <si>
    <t>サービス提供時間</t>
    <rPh sb="4" eb="6">
      <t>テイキョウ</t>
    </rPh>
    <rPh sb="6" eb="8">
      <t>ジカン</t>
    </rPh>
    <phoneticPr fontId="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</si>
  <si>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
  </si>
  <si>
    <t>計</t>
    <rPh sb="0" eb="1">
      <t>ケイ</t>
    </rPh>
    <phoneticPr fontId="4"/>
  </si>
  <si>
    <t>平均利用者数</t>
    <rPh sb="0" eb="2">
      <t>ヘイキン</t>
    </rPh>
    <rPh sb="2" eb="6">
      <t>リヨウシャスウ</t>
    </rPh>
    <phoneticPr fontId="4"/>
  </si>
  <si>
    <t>相談支援専門員の数の標準</t>
    <rPh sb="0" eb="2">
      <t>ソウダン</t>
    </rPh>
    <rPh sb="2" eb="7">
      <t>シエンセンモンイン</t>
    </rPh>
    <rPh sb="8" eb="9">
      <t>カズ</t>
    </rPh>
    <rPh sb="10" eb="12">
      <t>ヒョウジュン</t>
    </rPh>
    <phoneticPr fontId="4"/>
  </si>
  <si>
    <t>障害者</t>
    <rPh sb="0" eb="3">
      <t>ショウガイシャ</t>
    </rPh>
    <phoneticPr fontId="4"/>
  </si>
  <si>
    <t>障害児</t>
    <rPh sb="0" eb="3">
      <t>ショウガイジ</t>
    </rPh>
    <phoneticPr fontId="17"/>
  </si>
  <si>
    <t>＜人員基準に関する実人数集計＞</t>
    <rPh sb="1" eb="5">
      <t>ジンインキジュン</t>
    </rPh>
    <rPh sb="6" eb="7">
      <t>カン</t>
    </rPh>
    <rPh sb="9" eb="10">
      <t>ジツ</t>
    </rPh>
    <rPh sb="10" eb="12">
      <t>ニンズウ</t>
    </rPh>
    <rPh sb="12" eb="14">
      <t>シュウケイ</t>
    </rPh>
    <phoneticPr fontId="4"/>
  </si>
  <si>
    <t>管理者</t>
    <rPh sb="0" eb="3">
      <t>かんりしゃ</t>
    </rPh>
    <phoneticPr fontId="14" type="Hiragana"/>
  </si>
  <si>
    <t>相談支援専門員</t>
    <rPh sb="0" eb="2">
      <t>そうだん</t>
    </rPh>
    <rPh sb="2" eb="4">
      <t>しえん</t>
    </rPh>
    <rPh sb="4" eb="7">
      <t>せんもんいん</t>
    </rPh>
    <phoneticPr fontId="14" type="Hiragana"/>
  </si>
  <si>
    <t>相談支援員</t>
    <rPh sb="0" eb="2">
      <t>そうだん</t>
    </rPh>
    <rPh sb="2" eb="4">
      <t>しえん</t>
    </rPh>
    <rPh sb="4" eb="5">
      <t>いん</t>
    </rPh>
    <phoneticPr fontId="14" type="Hiragana"/>
  </si>
  <si>
    <t>-</t>
    <phoneticPr fontId="14" type="Hiragana"/>
  </si>
  <si>
    <t>専従</t>
    <rPh sb="0" eb="2">
      <t>センジュウ</t>
    </rPh>
    <phoneticPr fontId="17"/>
  </si>
  <si>
    <t>兼務</t>
    <rPh sb="0" eb="2">
      <t>ケンム</t>
    </rPh>
    <phoneticPr fontId="17"/>
  </si>
  <si>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</si>
  <si>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</si>
  <si>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</si>
  <si>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</si>
  <si>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</si>
  <si>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</si>
  <si>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</si>
  <si>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「予定」・「実績」のいずれかを選択してください。</t>
    <rPh sb="6" eb="8">
      <t>ヨテイ</t>
    </rPh>
    <rPh sb="11" eb="13">
      <t>ジッセキ</t>
    </rPh>
    <rPh sb="20" eb="22">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</si>
  <si>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</si>
  <si>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従業者の職種を入力してください。</t>
    <rPh sb="5" eb="8">
      <t>ジュウギョウシャ</t>
    </rPh>
    <rPh sb="9" eb="11">
      <t>ショクシュ</t>
    </rPh>
    <rPh sb="12" eb="14">
      <t>ニュウリョク</t>
    </rPh>
    <phoneticPr fontId="9"/>
  </si>
  <si>
    <t xml:space="preserve"> 　　 記入の順序は、職種ごとにまとめてください。</t>
    <rPh sb="4" eb="6">
      <t>キニュウ</t>
    </rPh>
    <rPh sb="7" eb="9">
      <t>ジュンジョ</t>
    </rPh>
    <rPh sb="11" eb="13">
      <t>ショクシュ</t>
    </rPh>
    <phoneticPr fontId="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</si>
  <si>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</si>
  <si>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9"/>
  </si>
  <si>
    <t>区分</t>
    <rPh sb="0" eb="2">
      <t>クブン</t>
    </rPh>
    <phoneticPr fontId="9"/>
  </si>
  <si>
    <t>A</t>
  </si>
  <si>
    <t>常勤で専従</t>
    <rPh sb="0" eb="2">
      <t>ジョウキン</t>
    </rPh>
    <rPh sb="3" eb="5">
      <t>センジュウ</t>
    </rPh>
    <phoneticPr fontId="9"/>
  </si>
  <si>
    <t>B</t>
  </si>
  <si>
    <t>常勤で兼務</t>
    <rPh sb="0" eb="2">
      <t>ジョウキン</t>
    </rPh>
    <rPh sb="3" eb="5">
      <t>ケンム</t>
    </rPh>
    <phoneticPr fontId="9"/>
  </si>
  <si>
    <t>C</t>
  </si>
  <si>
    <t>非常勤で専従</t>
    <rPh sb="0" eb="3">
      <t>ヒジョウキン</t>
    </rPh>
    <rPh sb="4" eb="6">
      <t>センジュウ</t>
    </rPh>
    <phoneticPr fontId="9"/>
  </si>
  <si>
    <t>D</t>
  </si>
  <si>
    <t>非常勤で兼務</t>
    <rPh sb="0" eb="3">
      <t>ヒジョウキン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</si>
  <si>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</si>
  <si>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</si>
  <si>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</si>
  <si>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従業者の保有する資格を入力してください。</t>
    <rPh sb="5" eb="8">
      <t>ジュウギョウシャ</t>
    </rPh>
    <rPh sb="9" eb="11">
      <t>ホユウ</t>
    </rPh>
    <rPh sb="13" eb="15">
      <t>シカク</t>
    </rPh>
    <rPh sb="16" eb="18">
      <t>ニュウリョク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</si>
  <si>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</si>
  <si>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</si>
  <si>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</si>
  <si>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</si>
  <si>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9"/>
  </si>
  <si>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</si>
  <si>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</si>
  <si>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</si>
  <si>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</si>
  <si>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</si>
  <si>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</si>
  <si>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</si>
  <si>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7"/>
  </si>
  <si>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</si>
  <si>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</si>
  <si>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歴月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</si>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</sst>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25">
    <font>
      <sz val="11"/>
      <name val="ＭＳ Ｐゴシック"/>
      <family val="3"/>
      <charset val="1"/>
    </font>
    <font>
      <sz val="11"/>
      <name val="ＭＳ Ｐゴシック"/>
      <family val="3"/>
      <charset val="1"/>
    </font>
    <font>
      <b/>
      <sz val="11"/>
      <name val="ＭＳ ゴシック"/>
      <family val="3"/>
      <charset val="128"/>
    </font>
    <font>
      <sz val="6"/>
      <name val="ＭＳ 明朝"/>
      <family val="2"/>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sz val="9"/>
      <name val="ＭＳ ゴシック"/>
      <family val="3"/>
      <charset val="128"/>
    </font>
    <font>
      <sz val="6"/>
      <name val="ＭＳ 明朝"/>
      <family val="1"/>
      <charset val="1"/>
    </font>
    <font>
      <sz val="8"/>
      <color rgb="FFC00000"/>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11" fillId="0" borderId="0">
      <alignment vertical="center"/>
    </xf>
  </cellStyleXfs>
  <cellXfs count="84">
    <xf numFmtId="0" fontId="0" fillId="0" borderId="0" xfId="0"/>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8" fillId="0" borderId="0" xfId="0" applyFont="1" applyAlignme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wrapText="1"/>
    </xf>
    <xf numFmtId="0" fontId="5" fillId="0" borderId="0" xfId="1" applyFont="1">
      <alignment vertical="center"/>
    </xf>
    <xf numFmtId="0" fontId="7" fillId="0" borderId="0" xfId="1" applyFont="1" applyAlignment="1">
      <alignment horizontal="center"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shrinkToFi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1" fillId="0" borderId="0" xfId="0" applyFont="1" applyAlignment="1">
      <alignment horizontal="right" vertical="center"/>
    </xf>
    <xf numFmtId="0" fontId="11" fillId="0" borderId="3" xfId="0" applyFont="1" applyBorder="1" applyAlignment="1">
      <alignment horizontal="right" vertical="center"/>
    </xf>
    <xf numFmtId="0" fontId="11" fillId="5" borderId="1" xfId="0" applyFont="1" applyFill="1" applyBorder="1" applyAlignment="1">
      <alignment vertical="center"/>
    </xf>
    <xf numFmtId="0" fontId="11" fillId="0" borderId="0" xfId="0" applyFont="1" applyAlignment="1">
      <alignment vertical="center" shrinkToFit="1"/>
    </xf>
    <xf numFmtId="0" fontId="11" fillId="5" borderId="1" xfId="0" applyFont="1" applyFill="1" applyBorder="1" applyAlignment="1">
      <alignment vertical="center"/>
    </xf>
    <xf numFmtId="0" fontId="13" fillId="0" borderId="0" xfId="1" applyFont="1" applyAlignment="1">
      <alignment horizontal="center" vertical="center"/>
    </xf>
    <xf numFmtId="0" fontId="7" fillId="0" borderId="1" xfId="1" applyFont="1" applyBorder="1">
      <alignment vertical="center"/>
    </xf>
    <xf numFmtId="0" fontId="13" fillId="0" borderId="4" xfId="1" applyFont="1" applyBorder="1" applyAlignment="1">
      <alignment horizontal="center" vertical="center"/>
    </xf>
    <xf numFmtId="0" fontId="13" fillId="0" borderId="4" xfId="1" applyFont="1" applyBorder="1" applyAlignment="1">
      <alignment horizontal="center" vertical="center" wrapText="1"/>
    </xf>
    <xf numFmtId="0" fontId="13" fillId="0" borderId="1" xfId="1" applyFont="1" applyBorder="1" applyAlignment="1">
      <alignment horizontal="center" vertical="center"/>
    </xf>
    <xf numFmtId="0" fontId="13" fillId="0" borderId="5" xfId="1" applyFont="1" applyBorder="1" applyAlignment="1">
      <alignment horizontal="center" vertical="center"/>
    </xf>
    <xf numFmtId="49" fontId="13" fillId="0" borderId="1" xfId="1" applyNumberFormat="1" applyFont="1" applyBorder="1" applyAlignment="1">
      <alignment horizontal="center" vertical="center"/>
    </xf>
    <xf numFmtId="0" fontId="13" fillId="0" borderId="6" xfId="1" applyFont="1" applyBorder="1" applyAlignment="1">
      <alignment horizontal="center" vertical="center" wrapText="1"/>
    </xf>
    <xf numFmtId="0" fontId="1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3" fillId="0" borderId="7" xfId="1" applyFont="1" applyBorder="1" applyAlignment="1">
      <alignment horizontal="center" vertical="center"/>
    </xf>
    <xf numFmtId="0" fontId="13" fillId="0" borderId="7" xfId="1" applyFont="1" applyBorder="1" applyAlignment="1">
      <alignment horizontal="center" vertical="center" wrapText="1"/>
    </xf>
    <xf numFmtId="0" fontId="15" fillId="0" borderId="7" xfId="1" applyFont="1" applyBorder="1" applyAlignment="1">
      <alignment horizontal="center" vertical="center" wrapText="1"/>
    </xf>
    <xf numFmtId="176" fontId="13" fillId="0" borderId="1" xfId="1" applyNumberFormat="1" applyFont="1" applyBorder="1" applyAlignment="1">
      <alignment horizontal="center" vertical="center"/>
    </xf>
    <xf numFmtId="0" fontId="15" fillId="0" borderId="8" xfId="1" applyFont="1" applyBorder="1" applyAlignment="1">
      <alignment horizontal="center" vertical="center" wrapText="1"/>
    </xf>
    <xf numFmtId="0" fontId="13" fillId="0" borderId="8" xfId="1" applyFont="1" applyBorder="1" applyAlignment="1">
      <alignment horizontal="center" vertical="center" wrapText="1"/>
    </xf>
    <xf numFmtId="177" fontId="13" fillId="0" borderId="1" xfId="1" applyNumberFormat="1" applyFont="1" applyBorder="1" applyAlignment="1">
      <alignment horizontal="center" vertical="center"/>
    </xf>
    <xf numFmtId="0" fontId="7" fillId="0" borderId="1" xfId="1" applyFont="1" applyBorder="1">
      <alignment vertical="center"/>
    </xf>
    <xf numFmtId="0" fontId="13" fillId="2" borderId="1" xfId="1" applyFont="1" applyFill="1" applyBorder="1" applyAlignment="1">
      <alignment horizontal="left" vertical="center"/>
    </xf>
    <xf numFmtId="0" fontId="13" fillId="2" borderId="5" xfId="1" applyFont="1" applyFill="1" applyBorder="1" applyAlignment="1">
      <alignment horizontal="center" vertical="center"/>
    </xf>
    <xf numFmtId="0" fontId="13" fillId="4" borderId="1" xfId="1" applyFont="1" applyFill="1" applyBorder="1" applyAlignment="1">
      <alignment vertical="center" shrinkToFit="1"/>
    </xf>
    <xf numFmtId="0" fontId="13" fillId="4" borderId="5" xfId="1" applyFont="1" applyFill="1" applyBorder="1">
      <alignment vertical="center"/>
    </xf>
    <xf numFmtId="0" fontId="13" fillId="3" borderId="1" xfId="1" applyFont="1" applyFill="1" applyBorder="1" applyAlignment="1">
      <alignment horizontal="right" vertical="center"/>
    </xf>
    <xf numFmtId="0" fontId="13" fillId="0" borderId="6" xfId="1" applyFont="1" applyBorder="1" applyAlignment="1">
      <alignment horizontal="right" vertical="center"/>
    </xf>
    <xf numFmtId="178" fontId="13" fillId="0" borderId="1" xfId="1" applyNumberFormat="1" applyFont="1" applyBorder="1" applyAlignment="1">
      <alignment horizontal="right" vertical="center"/>
    </xf>
    <xf numFmtId="0" fontId="7" fillId="4" borderId="1" xfId="1" applyFont="1" applyFill="1" applyBorder="1" applyAlignment="1">
      <alignment vertical="center" wrapText="1"/>
    </xf>
    <xf numFmtId="0" fontId="13" fillId="0" borderId="9" xfId="1" applyFont="1" applyBorder="1" applyAlignment="1">
      <alignment horizontal="center" vertical="center"/>
    </xf>
    <xf numFmtId="0" fontId="13" fillId="0" borderId="1" xfId="1" applyFont="1" applyBorder="1" applyAlignment="1">
      <alignment horizontal="right" vertical="center"/>
    </xf>
    <xf numFmtId="0" fontId="13" fillId="0" borderId="6" xfId="1" applyFont="1" applyBorder="1" applyAlignment="1">
      <alignment horizontal="center" vertical="center"/>
    </xf>
    <xf numFmtId="0" fontId="13" fillId="3" borderId="10" xfId="1" applyFont="1" applyFill="1" applyBorder="1" applyAlignment="1">
      <alignment horizontal="right" vertical="center"/>
    </xf>
    <xf numFmtId="0" fontId="13" fillId="0" borderId="11" xfId="1" applyFont="1" applyBorder="1" applyAlignment="1">
      <alignment horizontal="right" vertical="center"/>
    </xf>
    <xf numFmtId="0" fontId="13" fillId="0" borderId="0" xfId="1" applyFont="1">
      <alignment vertical="center"/>
    </xf>
    <xf numFmtId="179" fontId="13" fillId="0" borderId="1" xfId="1" applyNumberFormat="1" applyFont="1" applyBorder="1" applyAlignment="1">
      <alignment horizontal="center" vertical="center"/>
    </xf>
    <xf numFmtId="179" fontId="13" fillId="0" borderId="1" xfId="1" applyNumberFormat="1" applyFont="1" applyBorder="1" applyAlignment="1">
      <alignment horizontal="center" vertical="center"/>
    </xf>
    <xf numFmtId="0" fontId="13" fillId="0" borderId="1" xfId="1" applyFont="1" applyBorder="1" applyAlignment="1">
      <alignment horizontal="left" vertical="center"/>
    </xf>
    <xf numFmtId="0" fontId="13" fillId="3" borderId="1" xfId="1" applyFont="1" applyFill="1" applyBorder="1" applyAlignment="1">
      <alignment horizontal="right" vertical="center"/>
    </xf>
    <xf numFmtId="0" fontId="13" fillId="0" borderId="1" xfId="1" applyFont="1" applyBorder="1">
      <alignment vertical="center"/>
    </xf>
    <xf numFmtId="178" fontId="13" fillId="0" borderId="1" xfId="1" applyNumberFormat="1" applyFont="1" applyBorder="1">
      <alignment vertical="center"/>
    </xf>
    <xf numFmtId="0" fontId="13" fillId="0" borderId="5"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5"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13" fillId="0" borderId="9" xfId="2" applyFont="1" applyBorder="1" applyAlignment="1">
      <alignment horizontal="center" vertical="center"/>
    </xf>
    <xf numFmtId="0" fontId="13" fillId="0" borderId="6" xfId="2"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8" fillId="0" borderId="0" xfId="2" applyFont="1" applyAlignment="1">
      <alignment horizontal="center" vertical="center"/>
    </xf>
    <xf numFmtId="0" fontId="7" fillId="0" borderId="0" xfId="2" applyFont="1" applyAlignment="1">
      <alignment horizontal="center" vertical="center"/>
    </xf>
    <xf numFmtId="0" fontId="19" fillId="0" borderId="0" xfId="1" applyFont="1" applyAlignment="1">
      <alignment horizontal="center" vertical="center"/>
    </xf>
    <xf numFmtId="0" fontId="19" fillId="0" borderId="0" xfId="2" applyFont="1" applyAlignment="1">
      <alignment horizontal="center" vertical="center"/>
    </xf>
    <xf numFmtId="0" fontId="19" fillId="0" borderId="0" xfId="1" applyFont="1">
      <alignment vertical="center"/>
    </xf>
    <xf numFmtId="0" fontId="18" fillId="0" borderId="0" xfId="1" applyFont="1">
      <alignment vertical="center"/>
    </xf>
    <xf numFmtId="0" fontId="18"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vertical="center" textRotation="255" shrinkToFit="1"/>
    </xf>
    <xf numFmtId="0" fontId="13" fillId="0" borderId="1" xfId="1" applyFont="1" applyBorder="1" applyAlignment="1">
      <alignment vertical="center" textRotation="255" shrinkToFi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107;&#26989;&#25152;&#20418;/02_&#38556;&#12364;&#12356;/01_&#20107;&#26989;&#25152;/05_&#12507;&#12540;&#12512;&#12506;&#12540;&#12472;/HP&#25522;&#36617;&#36039;&#26009;/03_&#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様式第1号"/>
      <sheetName val="付表"/>
      <sheetName val="03付表別紙"/>
      <sheetName val="参考様式１"/>
      <sheetName val="参考様式２"/>
      <sheetName val="参考様式３－１"/>
      <sheetName val="参考様式３－２"/>
      <sheetName val="参考様式４"/>
      <sheetName val="参考様式５"/>
      <sheetName val="参考様式６ "/>
      <sheetName val="参考様式７"/>
      <sheetName val="参考様式８"/>
      <sheetName val="参考様式９"/>
      <sheetName val="参考様式10"/>
      <sheetName val="参考様式11"/>
      <sheetName val="参考様式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76"/>
  <sheetViews>
    <sheetView showGridLines="0" tabSelected="1" view="pageBreakPreview" zoomScaleNormal="100" zoomScaleSheetLayoutView="100" workbookViewId="0">
      <selection activeCell="AP24" sqref="AP24"/>
    </sheetView>
  </sheetViews>
  <sheetFormatPr defaultRowHeight="14.25"/>
  <cols>
    <col min="1" max="1" width="2.625" style="9" customWidth="1"/>
    <col min="2" max="2" width="12.125" style="2" customWidth="1"/>
    <col min="3" max="3" width="6.625" style="9" customWidth="1"/>
    <col min="4" max="5" width="12.625" style="9" customWidth="1"/>
    <col min="6" max="36" width="4.625" style="9" customWidth="1"/>
    <col min="37" max="37" width="6.625" style="9" customWidth="1"/>
    <col min="38" max="39" width="7.625" style="9" customWidth="1"/>
    <col min="40" max="40" width="5.625" style="9" customWidth="1"/>
  </cols>
  <sheetData>
    <row r="1" spans="1:42" s="9" customFormat="1" ht="20.100000000000001" customHeight="1">
      <c r="A1" s="1" t="s">
        <v>0</v>
      </c>
      <c r="B1" s="2"/>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2</v>
      </c>
      <c r="AL1" s="8"/>
      <c r="AM1" s="8"/>
      <c r="AN1" s="8"/>
    </row>
    <row r="2" spans="1:42" s="9" customFormat="1" ht="18" customHeight="1">
      <c r="A2" s="5"/>
      <c r="B2" s="10"/>
      <c r="C2" s="10"/>
      <c r="D2" s="10"/>
      <c r="E2" s="10"/>
      <c r="F2" s="10"/>
      <c r="G2" s="10"/>
      <c r="H2" s="10"/>
      <c r="I2" s="10"/>
      <c r="J2" s="10"/>
      <c r="K2" s="10"/>
      <c r="L2" s="10"/>
      <c r="M2" s="11">
        <v>2025</v>
      </c>
      <c r="N2" s="11"/>
      <c r="O2" s="11"/>
      <c r="P2" s="11"/>
      <c r="Q2" s="12" t="s">
        <v>3</v>
      </c>
      <c r="R2" s="12"/>
      <c r="S2" s="11">
        <v>4</v>
      </c>
      <c r="T2" s="11"/>
      <c r="U2" s="12" t="s">
        <v>4</v>
      </c>
      <c r="V2" s="12"/>
      <c r="W2" s="10"/>
      <c r="X2" s="10"/>
      <c r="Y2" s="10"/>
      <c r="Z2" s="5"/>
      <c r="AA2" s="5"/>
      <c r="AC2" s="7"/>
      <c r="AD2" s="10"/>
      <c r="AE2" s="10"/>
      <c r="AF2" s="10"/>
      <c r="AG2" s="10"/>
      <c r="AH2" s="10"/>
      <c r="AI2" s="7" t="s">
        <v>5</v>
      </c>
      <c r="AJ2" s="7"/>
      <c r="AK2" s="13"/>
      <c r="AL2" s="13"/>
      <c r="AM2" s="13"/>
      <c r="AN2" s="13"/>
    </row>
    <row r="3" spans="1:42" s="9" customFormat="1" ht="18" customHeight="1">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t="s">
        <v>85</v>
      </c>
      <c r="AL3" s="17"/>
      <c r="AM3" s="17"/>
      <c r="AN3" s="17"/>
    </row>
    <row r="4" spans="1:42" s="9" customFormat="1" ht="18" customHeight="1">
      <c r="A4" s="14"/>
      <c r="B4" s="14"/>
      <c r="C4" s="14"/>
      <c r="D4" s="14"/>
      <c r="E4" s="14"/>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8" t="s">
        <v>86</v>
      </c>
      <c r="AL4" s="18"/>
      <c r="AM4" s="18"/>
      <c r="AN4" s="18"/>
    </row>
    <row r="5" spans="1:42" s="9" customFormat="1" ht="18" customHeight="1">
      <c r="A5" s="14"/>
      <c r="B5" s="14"/>
      <c r="C5" s="14"/>
      <c r="D5" s="14"/>
      <c r="E5" s="14"/>
      <c r="F5" s="14"/>
      <c r="G5" s="14"/>
      <c r="H5" s="14"/>
      <c r="I5" s="14"/>
      <c r="J5" s="14"/>
      <c r="K5" s="14"/>
      <c r="L5" s="14"/>
      <c r="M5" s="14"/>
      <c r="N5" s="14"/>
      <c r="O5" s="14"/>
      <c r="P5" s="14"/>
      <c r="Q5" s="19" t="s">
        <v>8</v>
      </c>
      <c r="R5" s="19"/>
      <c r="S5" s="19"/>
      <c r="T5" s="19"/>
      <c r="U5" s="19"/>
      <c r="V5" s="19"/>
      <c r="W5" s="19"/>
      <c r="X5" s="19"/>
      <c r="Y5" s="19"/>
      <c r="Z5" s="19"/>
      <c r="AA5" s="19"/>
      <c r="AB5" s="19"/>
      <c r="AC5" s="19"/>
      <c r="AD5" s="19"/>
      <c r="AE5" s="19"/>
      <c r="AF5" s="19"/>
      <c r="AG5" s="20"/>
      <c r="AH5" s="21"/>
      <c r="AI5" s="21"/>
      <c r="AJ5" s="21"/>
      <c r="AK5" s="22" t="s">
        <v>9</v>
      </c>
      <c r="AL5" s="23"/>
      <c r="AM5" s="22" t="s">
        <v>10</v>
      </c>
      <c r="AN5" s="5"/>
    </row>
    <row r="6" spans="1:42" s="9" customFormat="1" ht="9.9499999999999993" customHeight="1">
      <c r="A6" s="5"/>
      <c r="B6" s="24"/>
      <c r="C6" s="24"/>
      <c r="D6" s="24"/>
      <c r="E6" s="24"/>
      <c r="F6" s="24"/>
      <c r="G6" s="24"/>
      <c r="H6" s="24"/>
      <c r="I6" s="24"/>
      <c r="J6" s="24"/>
      <c r="K6" s="24"/>
      <c r="L6" s="24"/>
      <c r="M6" s="24"/>
      <c r="N6" s="24"/>
      <c r="O6" s="24"/>
      <c r="P6" s="24"/>
      <c r="Q6" s="24"/>
      <c r="R6" s="24"/>
      <c r="S6" s="24"/>
      <c r="T6" s="24"/>
      <c r="U6" s="24"/>
      <c r="V6" s="24"/>
      <c r="W6" s="24"/>
      <c r="X6" s="10"/>
      <c r="Y6" s="10"/>
      <c r="Z6" s="10"/>
      <c r="AA6" s="10"/>
      <c r="AB6" s="10"/>
      <c r="AC6" s="10"/>
      <c r="AD6" s="10"/>
      <c r="AE6" s="10"/>
      <c r="AF6" s="10"/>
      <c r="AG6" s="10"/>
      <c r="AH6" s="10"/>
      <c r="AI6" s="10"/>
      <c r="AJ6" s="10"/>
      <c r="AK6" s="10"/>
      <c r="AL6" s="10"/>
      <c r="AM6" s="5"/>
      <c r="AN6" s="5"/>
      <c r="AP6" s="9" t="s">
        <v>11</v>
      </c>
    </row>
    <row r="7" spans="1:42" s="9" customFormat="1" ht="15" customHeight="1">
      <c r="A7" s="25" t="s">
        <v>12</v>
      </c>
      <c r="B7" s="26" t="s">
        <v>13</v>
      </c>
      <c r="C7" s="27" t="s">
        <v>14</v>
      </c>
      <c r="D7" s="28" t="s">
        <v>15</v>
      </c>
      <c r="E7" s="29" t="s">
        <v>16</v>
      </c>
      <c r="F7" s="30" t="s">
        <v>17</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1" t="s">
        <v>18</v>
      </c>
      <c r="AL7" s="32" t="s">
        <v>19</v>
      </c>
      <c r="AM7" s="33" t="s">
        <v>20</v>
      </c>
      <c r="AN7" s="33"/>
      <c r="AP7" s="9" t="s">
        <v>21</v>
      </c>
    </row>
    <row r="8" spans="1:42" s="9" customFormat="1" ht="15" customHeight="1">
      <c r="A8" s="25"/>
      <c r="B8" s="34"/>
      <c r="C8" s="35"/>
      <c r="D8" s="28"/>
      <c r="E8" s="29"/>
      <c r="F8" s="28" t="s">
        <v>22</v>
      </c>
      <c r="G8" s="28"/>
      <c r="H8" s="28"/>
      <c r="I8" s="28"/>
      <c r="J8" s="28"/>
      <c r="K8" s="28"/>
      <c r="L8" s="28"/>
      <c r="M8" s="28" t="s">
        <v>23</v>
      </c>
      <c r="N8" s="28"/>
      <c r="O8" s="28"/>
      <c r="P8" s="28"/>
      <c r="Q8" s="28"/>
      <c r="R8" s="28"/>
      <c r="S8" s="28"/>
      <c r="T8" s="28" t="s">
        <v>24</v>
      </c>
      <c r="U8" s="28"/>
      <c r="V8" s="28"/>
      <c r="W8" s="28"/>
      <c r="X8" s="28"/>
      <c r="Y8" s="28"/>
      <c r="Z8" s="28"/>
      <c r="AA8" s="28" t="s">
        <v>25</v>
      </c>
      <c r="AB8" s="28"/>
      <c r="AC8" s="28"/>
      <c r="AD8" s="28"/>
      <c r="AE8" s="28"/>
      <c r="AF8" s="28"/>
      <c r="AG8" s="28"/>
      <c r="AH8" s="28" t="s">
        <v>26</v>
      </c>
      <c r="AI8" s="28"/>
      <c r="AJ8" s="28"/>
      <c r="AK8" s="31"/>
      <c r="AL8" s="32"/>
      <c r="AM8" s="33"/>
      <c r="AN8" s="33"/>
      <c r="AP8" s="9" t="s">
        <v>27</v>
      </c>
    </row>
    <row r="9" spans="1:42" s="9" customFormat="1" ht="15" customHeight="1">
      <c r="A9" s="25"/>
      <c r="B9" s="36" t="s">
        <v>28</v>
      </c>
      <c r="C9" s="35"/>
      <c r="D9" s="28"/>
      <c r="E9" s="29"/>
      <c r="F9" s="37">
        <f>DATE($M$2,$S$2,1)</f>
        <v>45748</v>
      </c>
      <c r="G9" s="37">
        <f>DATE($M$2,$S$2,2)</f>
        <v>45749</v>
      </c>
      <c r="H9" s="37">
        <f>DATE($M$2,$S$2,3)</f>
        <v>45750</v>
      </c>
      <c r="I9" s="37">
        <f>DATE($M$2,$S$2,4)</f>
        <v>45751</v>
      </c>
      <c r="J9" s="37">
        <f>DATE($M$2,$S$2,5)</f>
        <v>45752</v>
      </c>
      <c r="K9" s="37">
        <f>DATE($M$2,$S$2,6)</f>
        <v>45753</v>
      </c>
      <c r="L9" s="37">
        <f>DATE($M$2,$S$2,7)</f>
        <v>45754</v>
      </c>
      <c r="M9" s="37">
        <f>DATE($M$2,$S$2,8)</f>
        <v>45755</v>
      </c>
      <c r="N9" s="37">
        <f>DATE($M$2,$S$2,9)</f>
        <v>45756</v>
      </c>
      <c r="O9" s="37">
        <f>DATE($M$2,$S$2,10)</f>
        <v>45757</v>
      </c>
      <c r="P9" s="37">
        <f>DATE($M$2,$S$2,11)</f>
        <v>45758</v>
      </c>
      <c r="Q9" s="37">
        <f>DATE($M$2,$S$2,12)</f>
        <v>45759</v>
      </c>
      <c r="R9" s="37">
        <f>DATE($M$2,$S$2,13)</f>
        <v>45760</v>
      </c>
      <c r="S9" s="37">
        <f>DATE($M$2,$S$2,14)</f>
        <v>45761</v>
      </c>
      <c r="T9" s="37">
        <f>DATE($M$2,$S$2,15)</f>
        <v>45762</v>
      </c>
      <c r="U9" s="37">
        <f>DATE($M$2,$S$2,16)</f>
        <v>45763</v>
      </c>
      <c r="V9" s="37">
        <f>DATE($M$2,$S$2,17)</f>
        <v>45764</v>
      </c>
      <c r="W9" s="37">
        <f>DATE($M$2,$S$2,18)</f>
        <v>45765</v>
      </c>
      <c r="X9" s="37">
        <f>DATE($M$2,$S$2,19)</f>
        <v>45766</v>
      </c>
      <c r="Y9" s="37">
        <f>DATE($M$2,$S$2,20)</f>
        <v>45767</v>
      </c>
      <c r="Z9" s="37">
        <f>DATE($M$2,$S$2,21)</f>
        <v>45768</v>
      </c>
      <c r="AA9" s="37">
        <f>DATE($M$2,$S$2,22)</f>
        <v>45769</v>
      </c>
      <c r="AB9" s="37">
        <f>DATE($M$2,$S$2,23)</f>
        <v>45770</v>
      </c>
      <c r="AC9" s="37">
        <f>DATE($M$2,$S$2,24)</f>
        <v>45771</v>
      </c>
      <c r="AD9" s="37">
        <f>DATE($M$2,$S$2,25)</f>
        <v>45772</v>
      </c>
      <c r="AE9" s="37">
        <f>DATE($M$2,$S$2,26)</f>
        <v>45773</v>
      </c>
      <c r="AF9" s="37">
        <f>DATE($M$2,$S$2,27)</f>
        <v>45774</v>
      </c>
      <c r="AG9" s="37">
        <f>DATE($M$2,$S$2,28)</f>
        <v>45775</v>
      </c>
      <c r="AH9" s="37">
        <f>IF(DAY(EOMONTH(F9,0))&lt;29,"",DATE($M$2,$S$2,29))</f>
        <v>45776</v>
      </c>
      <c r="AI9" s="37">
        <f>IF(DAY(EOMONTH(F9,0))&lt;30,"",DATE($M$2,$S$2,30))</f>
        <v>45777</v>
      </c>
      <c r="AJ9" s="37" t="str">
        <f>IF(DAY(EOMONTH(F9,0))&lt;31,"",DATE($M$2,$S$2,31))</f>
        <v/>
      </c>
      <c r="AK9" s="31"/>
      <c r="AL9" s="32"/>
      <c r="AM9" s="33"/>
      <c r="AN9" s="33"/>
    </row>
    <row r="10" spans="1:42" s="9" customFormat="1" ht="15" customHeight="1">
      <c r="A10" s="25"/>
      <c r="B10" s="38"/>
      <c r="C10" s="39"/>
      <c r="D10" s="28"/>
      <c r="E10" s="29"/>
      <c r="F10" s="40">
        <f>DATE($M$2,$S$2,1)</f>
        <v>45748</v>
      </c>
      <c r="G10" s="40">
        <f>DATE($M$2,$S$2,2)</f>
        <v>45749</v>
      </c>
      <c r="H10" s="40">
        <f>DATE($M$2,$S$2,3)</f>
        <v>45750</v>
      </c>
      <c r="I10" s="40">
        <f>DATE($M$2,$S$2,4)</f>
        <v>45751</v>
      </c>
      <c r="J10" s="40">
        <f>DATE($M$2,$S$2,5)</f>
        <v>45752</v>
      </c>
      <c r="K10" s="40">
        <f>DATE($M$2,$S$2,6)</f>
        <v>45753</v>
      </c>
      <c r="L10" s="40">
        <f>DATE($M$2,$S$2,7)</f>
        <v>45754</v>
      </c>
      <c r="M10" s="40">
        <f>DATE($M$2,$S$2,8)</f>
        <v>45755</v>
      </c>
      <c r="N10" s="40">
        <f>DATE($M$2,$S$2,9)</f>
        <v>45756</v>
      </c>
      <c r="O10" s="40">
        <f>DATE($M$2,$S$2,10)</f>
        <v>45757</v>
      </c>
      <c r="P10" s="40">
        <f>DATE($M$2,$S$2,11)</f>
        <v>45758</v>
      </c>
      <c r="Q10" s="40">
        <f>DATE($M$2,$S$2,12)</f>
        <v>45759</v>
      </c>
      <c r="R10" s="40">
        <f>DATE($M$2,$S$2,13)</f>
        <v>45760</v>
      </c>
      <c r="S10" s="40">
        <f>DATE($M$2,$S$2,14)</f>
        <v>45761</v>
      </c>
      <c r="T10" s="40">
        <f>DATE($M$2,$S$2,15)</f>
        <v>45762</v>
      </c>
      <c r="U10" s="40">
        <f>DATE($M$2,$S$2,16)</f>
        <v>45763</v>
      </c>
      <c r="V10" s="40">
        <f>DATE($M$2,$S$2,17)</f>
        <v>45764</v>
      </c>
      <c r="W10" s="40">
        <f>DATE($M$2,$S$2,18)</f>
        <v>45765</v>
      </c>
      <c r="X10" s="40">
        <f>DATE($M$2,$S$2,19)</f>
        <v>45766</v>
      </c>
      <c r="Y10" s="40">
        <f>DATE($M$2,$S$2,20)</f>
        <v>45767</v>
      </c>
      <c r="Z10" s="40">
        <f>DATE($M$2,$S$2,21)</f>
        <v>45768</v>
      </c>
      <c r="AA10" s="40">
        <f>DATE($M$2,$S$2,22)</f>
        <v>45769</v>
      </c>
      <c r="AB10" s="40">
        <f>DATE($M$2,$S$2,23)</f>
        <v>45770</v>
      </c>
      <c r="AC10" s="40">
        <f>DATE($M$2,$S$2,24)</f>
        <v>45771</v>
      </c>
      <c r="AD10" s="40">
        <f>DATE($M$2,$S$2,25)</f>
        <v>45772</v>
      </c>
      <c r="AE10" s="40">
        <f>DATE($M$2,$S$2,26)</f>
        <v>45773</v>
      </c>
      <c r="AF10" s="40">
        <f>DATE($M$2,$S$2,27)</f>
        <v>45774</v>
      </c>
      <c r="AG10" s="40">
        <f>DATE($M$2,$S$2,28)</f>
        <v>45775</v>
      </c>
      <c r="AH10" s="40">
        <f>IF(DAY(EOMONTH(F10,0))&lt;29,"",DATE($M$2,$S$2,29))</f>
        <v>45776</v>
      </c>
      <c r="AI10" s="40">
        <f>IF(DAY(EOMONTH(F10,0))&lt;30,"",DATE($M$2,$S$2,30))</f>
        <v>45777</v>
      </c>
      <c r="AJ10" s="40" t="str">
        <f>IF(DAY(EOMONTH(F10,0))&lt;31,"",DATE($M$2,$S$2,31))</f>
        <v/>
      </c>
      <c r="AK10" s="31"/>
      <c r="AL10" s="32"/>
      <c r="AM10" s="33"/>
      <c r="AN10" s="33"/>
    </row>
    <row r="11" spans="1:42" s="9" customFormat="1"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49"/>
      <c r="AN11" s="49"/>
    </row>
    <row r="12" spans="1:42" s="9" customFormat="1"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IF($AK$3="４週",AK12/4,AK12/(DAY(EOMONTH($F$9,0))/7))</f>
        <v>0</v>
      </c>
      <c r="AM12" s="49"/>
      <c r="AN12" s="49"/>
    </row>
    <row r="13" spans="1:42" s="9" customFormat="1"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IF($AK$3="４週",AK13/4,AK13/(DAY(EOMONTH($F$9,0))/7))</f>
        <v>0</v>
      </c>
      <c r="AM13" s="49"/>
      <c r="AN13" s="49"/>
    </row>
    <row r="14" spans="1:42" s="9" customFormat="1"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IF($AK$3="４週",AK14/4,AK14/(DAY(EOMONTH($F$9,0))/7))</f>
        <v>0</v>
      </c>
      <c r="AM14" s="49"/>
      <c r="AN14" s="49"/>
    </row>
    <row r="15" spans="1:42" s="9" customFormat="1"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ref="AL15:AL30" si="1">IF($AK$3="４週",AK15/4,AK15/(DAY(EOMONTH($F$9,0))/7))</f>
        <v>0</v>
      </c>
      <c r="AM15" s="49"/>
      <c r="AN15" s="49"/>
    </row>
    <row r="16" spans="1:42" s="9" customFormat="1"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49"/>
      <c r="AN16" s="49"/>
    </row>
    <row r="17" spans="1:40" s="9" customFormat="1"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49"/>
      <c r="AN17" s="49"/>
    </row>
    <row r="18" spans="1:40" s="9" customFormat="1"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49"/>
      <c r="AN18" s="49"/>
    </row>
    <row r="19" spans="1:40" s="9" customFormat="1"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49"/>
      <c r="AN19" s="49"/>
    </row>
    <row r="20" spans="1:40" s="9" customFormat="1"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49"/>
      <c r="AN20" s="49"/>
    </row>
    <row r="21" spans="1:40" s="9" customFormat="1"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49"/>
      <c r="AN21" s="49"/>
    </row>
    <row r="22" spans="1:40" s="9" customFormat="1"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49"/>
      <c r="AN22" s="49"/>
    </row>
    <row r="23" spans="1:40" s="9" customFormat="1"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49"/>
      <c r="AN23" s="49"/>
    </row>
    <row r="24" spans="1:40" s="9" customFormat="1"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49"/>
      <c r="AN24" s="49"/>
    </row>
    <row r="25" spans="1:40" s="9" customFormat="1"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49"/>
      <c r="AN25" s="49"/>
    </row>
    <row r="26" spans="1:40" s="9" customFormat="1"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49"/>
      <c r="AN26" s="49"/>
    </row>
    <row r="27" spans="1:40" s="9" customFormat="1"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49"/>
      <c r="AN27" s="49"/>
    </row>
    <row r="28" spans="1:40" s="9" customFormat="1"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49"/>
      <c r="AN28" s="49"/>
    </row>
    <row r="29" spans="1:40" s="9" customFormat="1"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49"/>
      <c r="AN29" s="49"/>
    </row>
    <row r="30" spans="1:40" s="9" customFormat="1"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49"/>
      <c r="AN30" s="49"/>
    </row>
    <row r="31" spans="1:40" s="9" customFormat="1" ht="18" customHeight="1">
      <c r="A31" s="29" t="s">
        <v>29</v>
      </c>
      <c r="B31" s="50"/>
      <c r="C31" s="50"/>
      <c r="D31" s="50"/>
      <c r="E31" s="50"/>
      <c r="F31" s="51">
        <f>+SUM(F11:F30)</f>
        <v>0</v>
      </c>
      <c r="G31" s="51">
        <f t="shared" ref="G31:AJ31" si="2">+SUM(G11:G30)</f>
        <v>0</v>
      </c>
      <c r="H31" s="51">
        <f t="shared" si="2"/>
        <v>0</v>
      </c>
      <c r="I31" s="51">
        <f t="shared" si="2"/>
        <v>0</v>
      </c>
      <c r="J31" s="51">
        <f t="shared" si="2"/>
        <v>0</v>
      </c>
      <c r="K31" s="51">
        <f t="shared" si="2"/>
        <v>0</v>
      </c>
      <c r="L31" s="51">
        <f t="shared" si="2"/>
        <v>0</v>
      </c>
      <c r="M31" s="51">
        <f t="shared" si="2"/>
        <v>0</v>
      </c>
      <c r="N31" s="51">
        <f t="shared" si="2"/>
        <v>0</v>
      </c>
      <c r="O31" s="51">
        <f t="shared" si="2"/>
        <v>0</v>
      </c>
      <c r="P31" s="51">
        <f t="shared" si="2"/>
        <v>0</v>
      </c>
      <c r="Q31" s="51">
        <f t="shared" si="2"/>
        <v>0</v>
      </c>
      <c r="R31" s="51">
        <f t="shared" si="2"/>
        <v>0</v>
      </c>
      <c r="S31" s="51">
        <f t="shared" si="2"/>
        <v>0</v>
      </c>
      <c r="T31" s="51">
        <f t="shared" si="2"/>
        <v>0</v>
      </c>
      <c r="U31" s="51">
        <f t="shared" si="2"/>
        <v>0</v>
      </c>
      <c r="V31" s="51">
        <f t="shared" si="2"/>
        <v>0</v>
      </c>
      <c r="W31" s="51">
        <f t="shared" si="2"/>
        <v>0</v>
      </c>
      <c r="X31" s="51">
        <f t="shared" si="2"/>
        <v>0</v>
      </c>
      <c r="Y31" s="51">
        <f t="shared" si="2"/>
        <v>0</v>
      </c>
      <c r="Z31" s="51">
        <f t="shared" si="2"/>
        <v>0</v>
      </c>
      <c r="AA31" s="51">
        <f t="shared" si="2"/>
        <v>0</v>
      </c>
      <c r="AB31" s="51">
        <f t="shared" si="2"/>
        <v>0</v>
      </c>
      <c r="AC31" s="51">
        <f t="shared" si="2"/>
        <v>0</v>
      </c>
      <c r="AD31" s="51">
        <f t="shared" si="2"/>
        <v>0</v>
      </c>
      <c r="AE31" s="51">
        <f t="shared" si="2"/>
        <v>0</v>
      </c>
      <c r="AF31" s="51">
        <f t="shared" si="2"/>
        <v>0</v>
      </c>
      <c r="AG31" s="51">
        <f t="shared" si="2"/>
        <v>0</v>
      </c>
      <c r="AH31" s="51">
        <f t="shared" si="2"/>
        <v>0</v>
      </c>
      <c r="AI31" s="51">
        <f t="shared" si="2"/>
        <v>0</v>
      </c>
      <c r="AJ31" s="51">
        <f t="shared" si="2"/>
        <v>0</v>
      </c>
      <c r="AK31" s="47">
        <f t="shared" si="0"/>
        <v>0</v>
      </c>
      <c r="AL31" s="48">
        <f>IF($AK$3="４週",AK31/4,AK31/(DAY(EOMONTH($F$9,0))/7))</f>
        <v>0</v>
      </c>
      <c r="AM31" s="25"/>
      <c r="AN31" s="25"/>
    </row>
    <row r="32" spans="1:40" s="9" customFormat="1" ht="18" customHeight="1">
      <c r="A32" s="50" t="s">
        <v>30</v>
      </c>
      <c r="B32" s="50"/>
      <c r="C32" s="50"/>
      <c r="D32" s="50"/>
      <c r="E32" s="52"/>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1"/>
      <c r="AL32" s="54"/>
      <c r="AM32" s="25"/>
      <c r="AN32" s="25"/>
    </row>
    <row r="33" spans="1:40" s="9" customFormat="1" ht="15" customHeight="1">
      <c r="A33" s="24"/>
      <c r="B33" s="24"/>
      <c r="C33" s="24"/>
      <c r="D33" s="24"/>
      <c r="E33" s="24"/>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24"/>
      <c r="AL33" s="24"/>
      <c r="AM33" s="5"/>
    </row>
    <row r="34" spans="1:40" s="9" customFormat="1" ht="15" customHeight="1">
      <c r="A34" s="24"/>
      <c r="B34" s="24"/>
      <c r="C34" s="24"/>
      <c r="D34" s="24"/>
      <c r="E34" s="24"/>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24"/>
      <c r="AL34" s="24"/>
      <c r="AM34" s="5"/>
    </row>
    <row r="35" spans="1:40" s="9" customFormat="1" ht="21" customHeight="1">
      <c r="A35" s="4" t="s">
        <v>31</v>
      </c>
      <c r="B35" s="24"/>
      <c r="C35" s="24"/>
      <c r="D35" s="24"/>
      <c r="E35" s="24"/>
      <c r="F35" s="24"/>
      <c r="G35" s="55"/>
      <c r="H35" s="55"/>
      <c r="I35" s="55"/>
      <c r="J35" s="55"/>
      <c r="K35" s="55"/>
      <c r="L35" s="55"/>
      <c r="M35" s="55"/>
      <c r="N35" s="55"/>
      <c r="O35" s="55"/>
      <c r="Y35" s="4"/>
      <c r="AM35" s="24"/>
      <c r="AN35" s="5"/>
    </row>
    <row r="36" spans="1:40" s="9" customFormat="1" ht="24.95" customHeight="1">
      <c r="A36" s="28"/>
      <c r="B36" s="28"/>
      <c r="C36" s="28"/>
      <c r="D36" s="56">
        <f>IF(MONTH($F$9)&lt;7,MONTH($F$9)+6,MONTH($F$9)-6)</f>
        <v>10</v>
      </c>
      <c r="E36" s="56">
        <f>IF(MONTH($F$9)&lt;6,MONTH($F$9)+7,MONTH($F$9)-5)</f>
        <v>11</v>
      </c>
      <c r="F36" s="57">
        <f>IF(MONTH($F$9)&lt;5,MONTH($F$9)+8,MONTH($F$9)-4)</f>
        <v>12</v>
      </c>
      <c r="G36" s="57"/>
      <c r="H36" s="57"/>
      <c r="I36" s="57">
        <f>IF(MONTH($F$9)&lt;4,MONTH($F$9)+9,MONTH($F$9)-3)</f>
        <v>1</v>
      </c>
      <c r="J36" s="57"/>
      <c r="K36" s="57"/>
      <c r="L36" s="57">
        <f>IF(MONTH($F$9)&lt;3,MONTH($F$9)+10,MONTH($F$9)-2)</f>
        <v>2</v>
      </c>
      <c r="M36" s="57"/>
      <c r="N36" s="57"/>
      <c r="O36" s="57">
        <f>IF(MONTH($F$9)&lt;2,MONTH($F$9)+11,MONTH($F$9)-1)</f>
        <v>3</v>
      </c>
      <c r="P36" s="57"/>
      <c r="Q36" s="57"/>
      <c r="R36" s="28" t="s">
        <v>32</v>
      </c>
      <c r="S36" s="28"/>
      <c r="T36" s="28"/>
      <c r="U36" s="28"/>
      <c r="V36" s="32" t="s">
        <v>33</v>
      </c>
      <c r="W36" s="32"/>
      <c r="X36" s="32"/>
      <c r="Y36" s="32"/>
      <c r="Z36" s="32" t="s">
        <v>34</v>
      </c>
      <c r="AA36" s="32"/>
      <c r="AB36" s="32"/>
      <c r="AC36" s="32"/>
    </row>
    <row r="37" spans="1:40" s="9" customFormat="1" ht="18" customHeight="1">
      <c r="A37" s="58" t="s">
        <v>35</v>
      </c>
      <c r="B37" s="58"/>
      <c r="C37" s="58"/>
      <c r="D37" s="46"/>
      <c r="E37" s="46"/>
      <c r="F37" s="59"/>
      <c r="G37" s="59"/>
      <c r="H37" s="59"/>
      <c r="I37" s="59"/>
      <c r="J37" s="59"/>
      <c r="K37" s="59"/>
      <c r="L37" s="59"/>
      <c r="M37" s="59"/>
      <c r="N37" s="59"/>
      <c r="O37" s="59"/>
      <c r="P37" s="59"/>
      <c r="Q37" s="59"/>
      <c r="R37" s="60">
        <f>SUM(D37:Q37)</f>
        <v>0</v>
      </c>
      <c r="S37" s="60"/>
      <c r="T37" s="60"/>
      <c r="U37" s="60"/>
      <c r="V37" s="61">
        <f>ROUNDUP((R37+R38)/6,1)</f>
        <v>0</v>
      </c>
      <c r="W37" s="61"/>
      <c r="X37" s="61"/>
      <c r="Y37" s="61"/>
      <c r="Z37" s="61">
        <f>ROUNDDOWN(V37/35,1)</f>
        <v>0</v>
      </c>
      <c r="AA37" s="61"/>
      <c r="AB37" s="61"/>
      <c r="AC37" s="61"/>
    </row>
    <row r="38" spans="1:40" s="9" customFormat="1" ht="18" customHeight="1">
      <c r="A38" s="58" t="s">
        <v>36</v>
      </c>
      <c r="B38" s="58"/>
      <c r="C38" s="58"/>
      <c r="D38" s="46"/>
      <c r="E38" s="46"/>
      <c r="F38" s="59"/>
      <c r="G38" s="59"/>
      <c r="H38" s="59"/>
      <c r="I38" s="59"/>
      <c r="J38" s="59"/>
      <c r="K38" s="59"/>
      <c r="L38" s="59"/>
      <c r="M38" s="59"/>
      <c r="N38" s="59"/>
      <c r="O38" s="59"/>
      <c r="P38" s="59"/>
      <c r="Q38" s="59"/>
      <c r="R38" s="60">
        <f>+SUM(D38:Q38)</f>
        <v>0</v>
      </c>
      <c r="S38" s="60"/>
      <c r="T38" s="60"/>
      <c r="U38" s="60"/>
      <c r="V38" s="61"/>
      <c r="W38" s="61"/>
      <c r="X38" s="61"/>
      <c r="Y38" s="61"/>
      <c r="Z38" s="61"/>
      <c r="AA38" s="61"/>
      <c r="AB38" s="61"/>
      <c r="AC38" s="61"/>
    </row>
    <row r="39" spans="1:40" s="9" customFormat="1" ht="21" customHeight="1">
      <c r="A39" s="4" t="s">
        <v>37</v>
      </c>
      <c r="C39" s="10"/>
      <c r="D39" s="10"/>
      <c r="E39" s="10"/>
      <c r="F39" s="10"/>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10"/>
      <c r="AM39" s="10"/>
      <c r="AN39" s="5"/>
    </row>
    <row r="40" spans="1:40" s="9" customFormat="1" ht="24.95" customHeight="1">
      <c r="A40" s="5"/>
      <c r="B40" s="24"/>
      <c r="C40" s="62" t="s">
        <v>38</v>
      </c>
      <c r="D40" s="63"/>
      <c r="E40" s="64" t="s">
        <v>39</v>
      </c>
      <c r="F40" s="64"/>
      <c r="G40" s="64"/>
      <c r="H40" s="64"/>
      <c r="I40" s="62" t="s">
        <v>40</v>
      </c>
      <c r="J40" s="63"/>
      <c r="K40" s="63"/>
      <c r="L40" s="63"/>
      <c r="M40" s="63"/>
      <c r="N40" s="65"/>
      <c r="O40" s="62" t="s">
        <v>41</v>
      </c>
      <c r="P40" s="63"/>
      <c r="Q40" s="63"/>
      <c r="R40" s="63"/>
      <c r="S40" s="63"/>
      <c r="T40" s="65"/>
      <c r="U40" s="62" t="s">
        <v>41</v>
      </c>
      <c r="V40" s="63"/>
      <c r="W40" s="63"/>
      <c r="X40" s="63"/>
      <c r="Y40" s="63"/>
      <c r="Z40" s="65"/>
      <c r="AA40" s="62" t="s">
        <v>41</v>
      </c>
      <c r="AB40" s="63"/>
      <c r="AC40" s="63"/>
      <c r="AD40" s="63"/>
      <c r="AE40" s="63"/>
      <c r="AF40" s="65"/>
      <c r="AG40" s="64" t="s">
        <v>41</v>
      </c>
      <c r="AH40" s="64"/>
      <c r="AI40" s="64"/>
      <c r="AJ40" s="64"/>
      <c r="AK40" s="64"/>
      <c r="AL40" s="64" t="s">
        <v>41</v>
      </c>
      <c r="AM40" s="64"/>
      <c r="AN40" s="5"/>
    </row>
    <row r="41" spans="1:40" s="9" customFormat="1" ht="18" customHeight="1">
      <c r="A41" s="5"/>
      <c r="B41" s="24"/>
      <c r="C41" s="66" t="s">
        <v>42</v>
      </c>
      <c r="D41" s="66" t="s">
        <v>43</v>
      </c>
      <c r="E41" s="67" t="s">
        <v>42</v>
      </c>
      <c r="F41" s="68" t="s">
        <v>43</v>
      </c>
      <c r="G41" s="68"/>
      <c r="H41" s="68"/>
      <c r="I41" s="69" t="s">
        <v>42</v>
      </c>
      <c r="J41" s="70"/>
      <c r="K41" s="71"/>
      <c r="L41" s="69" t="s">
        <v>43</v>
      </c>
      <c r="M41" s="70"/>
      <c r="N41" s="71"/>
      <c r="O41" s="69" t="s">
        <v>42</v>
      </c>
      <c r="P41" s="70"/>
      <c r="Q41" s="71"/>
      <c r="R41" s="69" t="s">
        <v>43</v>
      </c>
      <c r="S41" s="70"/>
      <c r="T41" s="71"/>
      <c r="U41" s="69" t="s">
        <v>42</v>
      </c>
      <c r="V41" s="70"/>
      <c r="W41" s="71"/>
      <c r="X41" s="69" t="s">
        <v>43</v>
      </c>
      <c r="Y41" s="70"/>
      <c r="Z41" s="71"/>
      <c r="AA41" s="69" t="s">
        <v>42</v>
      </c>
      <c r="AB41" s="70"/>
      <c r="AC41" s="71"/>
      <c r="AD41" s="69" t="s">
        <v>43</v>
      </c>
      <c r="AE41" s="70"/>
      <c r="AF41" s="71"/>
      <c r="AG41" s="69" t="s">
        <v>42</v>
      </c>
      <c r="AH41" s="70"/>
      <c r="AI41" s="71"/>
      <c r="AJ41" s="69" t="s">
        <v>43</v>
      </c>
      <c r="AK41" s="71"/>
      <c r="AL41" s="67" t="s">
        <v>44</v>
      </c>
      <c r="AM41" s="67" t="s">
        <v>45</v>
      </c>
      <c r="AN41" s="5"/>
    </row>
    <row r="42" spans="1:40" s="9" customFormat="1" ht="18" customHeight="1">
      <c r="A42" s="5"/>
      <c r="B42" s="72" t="s">
        <v>46</v>
      </c>
      <c r="C42" s="67">
        <f>COUNTIFS($B$11:$B$30,C$40,$C$11:$C$30,"A",$E$11:$E$30,"*")</f>
        <v>0</v>
      </c>
      <c r="D42" s="67">
        <f>COUNTIFS($B$11:$B$30,C$40,$C$11:$C$30,"B",$E$11:$E$30,"*")</f>
        <v>0</v>
      </c>
      <c r="E42" s="67">
        <f>COUNTIFS($B$11:$B$30,E$40,$C$11:$C$30,"A",$E$11:$E$30,"*")</f>
        <v>0</v>
      </c>
      <c r="F42" s="69">
        <f>COUNTIFS($B$11:$B$30,E$40,$C$11:$C$30,"B",$E$11:$E$30,"*")</f>
        <v>0</v>
      </c>
      <c r="G42" s="70"/>
      <c r="H42" s="71"/>
      <c r="I42" s="69">
        <f>COUNTIFS($B$11:$B$30,I$40,$C$11:$C$30,"A",$E$11:$E$30,"*")</f>
        <v>0</v>
      </c>
      <c r="J42" s="70"/>
      <c r="K42" s="71"/>
      <c r="L42" s="69">
        <f>COUNTIFS($B$11:$B$30,I$40,$C$11:$C$30,"B",$E$11:$E$30,"*")</f>
        <v>0</v>
      </c>
      <c r="M42" s="70"/>
      <c r="N42" s="71"/>
      <c r="O42" s="69">
        <f>COUNTIFS($B$11:$B$30,O$40,$C$11:$C$30,"A",$E$11:$E$30,"*")</f>
        <v>0</v>
      </c>
      <c r="P42" s="70"/>
      <c r="Q42" s="71"/>
      <c r="R42" s="69">
        <f>COUNTIFS($B$11:$B$30,O$40,$C$11:$C$30,"B",$E$11:$E$30,"*")</f>
        <v>0</v>
      </c>
      <c r="S42" s="70"/>
      <c r="T42" s="71"/>
      <c r="U42" s="69">
        <f>COUNTIFS($B$11:$B$30,U$40,$C$11:$C$30,"A",$E$11:$E$30,"*")</f>
        <v>0</v>
      </c>
      <c r="V42" s="70"/>
      <c r="W42" s="71"/>
      <c r="X42" s="69">
        <f>COUNTIFS($B$11:$B$30,U$40,$C$11:$C$30,"B",$E$11:$E$30,"*")</f>
        <v>0</v>
      </c>
      <c r="Y42" s="70"/>
      <c r="Z42" s="71"/>
      <c r="AA42" s="69">
        <f>COUNTIFS($B$11:$B$30,AA$40,$C$11:$C$30,"A",$E$11:$E$30,"*")</f>
        <v>0</v>
      </c>
      <c r="AB42" s="70"/>
      <c r="AC42" s="71"/>
      <c r="AD42" s="69">
        <f>COUNTIFS($B$11:$B$30,AA$40,$C$11:$C$30,"B",$E$11:$E$30,"*")</f>
        <v>0</v>
      </c>
      <c r="AE42" s="70"/>
      <c r="AF42" s="71"/>
      <c r="AG42" s="69">
        <f>COUNTIFS($B$11:$B$30,AG$40,$C$11:$C$30,"A",$E$11:$E$30,"*")</f>
        <v>0</v>
      </c>
      <c r="AH42" s="70"/>
      <c r="AI42" s="71"/>
      <c r="AJ42" s="69">
        <f>COUNTIFS($B$11:$B$30,AG$40,$C$11:$C$30,"B",$E$11:$E$30,"*")</f>
        <v>0</v>
      </c>
      <c r="AK42" s="71"/>
      <c r="AL42" s="67">
        <f>COUNTIFS($B$11:$B$30,AL$40,$C$11:$C$30,"A",$E$11:$E$30,"*")</f>
        <v>0</v>
      </c>
      <c r="AM42" s="67">
        <f>COUNTIFS($B$11:$B$30,AL$40,$C$11:$C$30,"B",$E$11:$E$30,"*")</f>
        <v>0</v>
      </c>
      <c r="AN42" s="5"/>
    </row>
    <row r="43" spans="1:40" s="9" customFormat="1" ht="18" customHeight="1">
      <c r="A43" s="5"/>
      <c r="B43" s="73" t="s">
        <v>47</v>
      </c>
      <c r="C43" s="67">
        <f>COUNTIFS($B$11:$B$30,C$40,$C$11:$C$30,"C",$E$11:$E$30,"*")</f>
        <v>0</v>
      </c>
      <c r="D43" s="67">
        <f>COUNTIFS($B$11:$B$30,C$40,$C$11:$C$30,"D",$E$11:$E$30,"*")</f>
        <v>0</v>
      </c>
      <c r="E43" s="67">
        <f>COUNTIFS($B$11:$B$30,E$40,$C$11:$C$30,"C",$E$11:$E$30,"*")</f>
        <v>0</v>
      </c>
      <c r="F43" s="69">
        <f>COUNTIFS($B$11:$B$30,E$40,$C$11:$C$30,"D",$E$11:$E$30,"*")</f>
        <v>0</v>
      </c>
      <c r="G43" s="70"/>
      <c r="H43" s="71"/>
      <c r="I43" s="69">
        <f>COUNTIFS($B$11:$B$30,I$40,$C$11:$C$30,"C",$E$11:$E$30,"*")</f>
        <v>0</v>
      </c>
      <c r="J43" s="70"/>
      <c r="K43" s="71"/>
      <c r="L43" s="69">
        <f>COUNTIFS($B$11:$B$30,I$40,$C$11:$C$30,"D",$E$11:$E$30,"*")</f>
        <v>0</v>
      </c>
      <c r="M43" s="70"/>
      <c r="N43" s="71"/>
      <c r="O43" s="69">
        <f>COUNTIFS($B$11:$B$30,O$40,$C$11:$C$30,"C",$E$11:$E$30,"*")</f>
        <v>0</v>
      </c>
      <c r="P43" s="70"/>
      <c r="Q43" s="71"/>
      <c r="R43" s="69">
        <f>COUNTIFS($B$11:$B$30,O$40,$C$11:$C$30,"D",$E$11:$E$30,"*")</f>
        <v>0</v>
      </c>
      <c r="S43" s="70"/>
      <c r="T43" s="71"/>
      <c r="U43" s="69">
        <f>COUNTIFS($B$11:$B$30,U$40,$C$11:$C$30,"C",$E$11:$E$30,"*")</f>
        <v>0</v>
      </c>
      <c r="V43" s="70"/>
      <c r="W43" s="71"/>
      <c r="X43" s="69">
        <f>COUNTIFS($B$11:$B$30,U$40,$C$11:$C$30,"D",$E$11:$E$30,"*")</f>
        <v>0</v>
      </c>
      <c r="Y43" s="70"/>
      <c r="Z43" s="71"/>
      <c r="AA43" s="69">
        <f>COUNTIFS($B$11:$B$30,AA$40,$C$11:$C$30,"C",$E$11:$E$30,"*")</f>
        <v>0</v>
      </c>
      <c r="AB43" s="70"/>
      <c r="AC43" s="71"/>
      <c r="AD43" s="69">
        <f>COUNTIFS($B$11:$B$30,AA$40,$C$11:$C$30,"D",$E$11:$E$30,"*")</f>
        <v>0</v>
      </c>
      <c r="AE43" s="70"/>
      <c r="AF43" s="71"/>
      <c r="AG43" s="69">
        <f>COUNTIFS($B$11:$B$30,AG$40,$C$11:$C$30,"C",$E$11:$E$30,"*")</f>
        <v>0</v>
      </c>
      <c r="AH43" s="70"/>
      <c r="AI43" s="71"/>
      <c r="AJ43" s="69">
        <f>COUNTIFS($B$11:$B$30,AG$40,$C$11:$C$30,"D",$E$11:$E$30,"*")</f>
        <v>0</v>
      </c>
      <c r="AK43" s="71"/>
      <c r="AL43" s="67">
        <f>COUNTIFS($B$11:$B$30,AL$40,$C$11:$C$30,"C",$E$11:$E$30,"*")</f>
        <v>0</v>
      </c>
      <c r="AM43" s="67">
        <f>COUNTIFS($B$11:$B$30,AL$40,$C$11:$C$30,"D",$E$11:$E$30,"*")</f>
        <v>0</v>
      </c>
      <c r="AN43" s="5"/>
    </row>
    <row r="44" spans="1:40" s="9" customFormat="1" ht="24.95" customHeight="1">
      <c r="A44" s="5"/>
      <c r="B44" s="73" t="s">
        <v>48</v>
      </c>
      <c r="C44" s="62" t="e">
        <f>IF($AK$3="４週",SUMIFS($AK$11:$AK$30,$B$11:$B$30,C40)/4/$AH$5,IF($AK$3="歴月",SUMIFS($AK$11:$AK$30,$B$11:$B$30,C40)/$AL$5,"記載する期間を選択してください"))</f>
        <v>#DIV/0!</v>
      </c>
      <c r="D44" s="65"/>
      <c r="E44" s="62" t="e">
        <f>IF($AK$3="４週",SUMIFS($AK$11:$AK$30,$B$11:$B$30,E40)/4/$AH$5,IF($AK$3="歴月",SUMIFS($AK$11:$AK$30,$B$11:$B$30,E40)/$AL$5,"記載する期間を選択してください"))</f>
        <v>#DIV/0!</v>
      </c>
      <c r="F44" s="63"/>
      <c r="G44" s="63"/>
      <c r="H44" s="65"/>
      <c r="I44" s="62" t="e">
        <f>IF($AK$3="４週",SUMIFS($AK$11:$AK$30,$B$11:$B$30,I40)/4/$AH$5,IF($AK$3="歴月",SUMIFS($AK$11:$AK$30,$B$11:$B$30,I40)/$AL$5,"記載する期間を選択してください"))</f>
        <v>#DIV/0!</v>
      </c>
      <c r="J44" s="63"/>
      <c r="K44" s="63"/>
      <c r="L44" s="63"/>
      <c r="M44" s="63"/>
      <c r="N44" s="65"/>
      <c r="O44" s="62" t="e">
        <f>IF($AK$3="４週",SUMIFS($AK$11:$AK$30,$B$11:$B$30,O40)/4/$AH$5,IF($AK$3="歴月",SUMIFS($AK$11:$AK$30,$B$11:$B$30,O40)/$AL$5,"記載する期間を選択してください"))</f>
        <v>#DIV/0!</v>
      </c>
      <c r="P44" s="63"/>
      <c r="Q44" s="63"/>
      <c r="R44" s="63"/>
      <c r="S44" s="63"/>
      <c r="T44" s="65"/>
      <c r="U44" s="62" t="e">
        <f>IF($AK$3="４週",SUMIFS($AK$11:$AK$30,$B$11:$B$30,U40)/4/$AH$5,IF($AK$3="歴月",SUMIFS($AK$11:$AK$30,$B$11:$B$30,U40)/$AL$5,"記載する期間を選択してください"))</f>
        <v>#DIV/0!</v>
      </c>
      <c r="V44" s="63"/>
      <c r="W44" s="63"/>
      <c r="X44" s="63"/>
      <c r="Y44" s="63"/>
      <c r="Z44" s="65"/>
      <c r="AA44" s="62" t="e">
        <f>IF($AK$3="４週",SUMIFS($AK$11:$AK$30,$B$11:$B$30,AA40)/4/$AH$5,IF($AK$3="歴月",SUMIFS($AK$11:$AK$30,$B$11:$B$30,AA40)/$AL$5,"記載する期間を選択してください"))</f>
        <v>#DIV/0!</v>
      </c>
      <c r="AB44" s="63"/>
      <c r="AC44" s="63"/>
      <c r="AD44" s="63"/>
      <c r="AE44" s="63"/>
      <c r="AF44" s="65"/>
      <c r="AG44" s="62" t="e">
        <f>IF($AK$3="４週",SUMIFS($AK$11:$AK$30,$B$11:$B$30,AG40)/4/$AH$5,IF($AK$3="歴月",SUMIFS($AK$11:$AK$30,$B$11:$B$30,AG40)/$AL$5,"記載する期間を選択してください"))</f>
        <v>#DIV/0!</v>
      </c>
      <c r="AH44" s="63"/>
      <c r="AI44" s="63"/>
      <c r="AJ44" s="63"/>
      <c r="AK44" s="65"/>
      <c r="AL44" s="62" t="e">
        <f>IF($AK$3="４週",SUMIFS($AK$11:$AK$30,$B$11:$B$30,AL40)/4/$AH$5,IF($AK$3="歴月",SUMIFS($AK$11:$AK$30,$B$11:$B$30,AL40)/$AL$5,"記載する期間を選択してください"))</f>
        <v>#DIV/0!</v>
      </c>
      <c r="AM44" s="65"/>
      <c r="AN44" s="5"/>
    </row>
    <row r="45" spans="1:40" s="9" customFormat="1" ht="5.0999999999999996" customHeight="1">
      <c r="A45" s="5"/>
      <c r="C45" s="74">
        <v>2</v>
      </c>
      <c r="D45" s="74"/>
      <c r="E45" s="74">
        <v>3</v>
      </c>
      <c r="F45" s="74"/>
      <c r="G45" s="74"/>
      <c r="H45" s="74"/>
      <c r="I45" s="74">
        <v>4</v>
      </c>
      <c r="J45" s="74"/>
      <c r="K45" s="74"/>
      <c r="L45" s="74"/>
      <c r="M45" s="74"/>
      <c r="N45" s="74"/>
      <c r="O45" s="74">
        <v>5</v>
      </c>
      <c r="P45" s="74"/>
      <c r="Q45" s="74"/>
      <c r="R45" s="74"/>
      <c r="S45" s="74"/>
      <c r="T45" s="74"/>
      <c r="U45" s="74">
        <v>6</v>
      </c>
      <c r="V45" s="74"/>
      <c r="W45" s="74"/>
      <c r="X45" s="74"/>
      <c r="Y45" s="74"/>
      <c r="Z45" s="74"/>
      <c r="AA45" s="74">
        <v>7</v>
      </c>
      <c r="AB45" s="74"/>
      <c r="AC45" s="74"/>
      <c r="AD45" s="74"/>
      <c r="AE45" s="74"/>
      <c r="AF45" s="74"/>
      <c r="AG45" s="74">
        <v>8</v>
      </c>
      <c r="AH45" s="74"/>
      <c r="AI45" s="74"/>
      <c r="AJ45" s="74"/>
      <c r="AK45" s="74"/>
      <c r="AL45" s="74">
        <v>9</v>
      </c>
      <c r="AM45" s="75"/>
      <c r="AN45" s="5"/>
    </row>
    <row r="46" spans="1:40" s="9" customFormat="1" ht="15" customHeight="1">
      <c r="A46" s="55" t="s">
        <v>49</v>
      </c>
      <c r="B46" s="76"/>
      <c r="C46" s="77"/>
      <c r="D46" s="77"/>
      <c r="E46" s="77"/>
      <c r="F46" s="78"/>
      <c r="G46" s="77"/>
      <c r="H46" s="74"/>
      <c r="I46" s="74"/>
      <c r="J46" s="74"/>
      <c r="K46" s="74"/>
      <c r="L46" s="74"/>
      <c r="M46" s="74"/>
      <c r="N46" s="74"/>
      <c r="O46" s="74"/>
      <c r="P46" s="74"/>
      <c r="Q46" s="74"/>
      <c r="R46" s="74">
        <v>6</v>
      </c>
      <c r="S46" s="74"/>
      <c r="T46" s="74"/>
      <c r="U46" s="74"/>
      <c r="V46" s="74"/>
      <c r="W46" s="74"/>
      <c r="X46" s="74">
        <v>7</v>
      </c>
      <c r="Y46" s="74"/>
      <c r="Z46" s="74"/>
      <c r="AA46" s="74"/>
      <c r="AB46" s="74"/>
      <c r="AC46" s="74"/>
      <c r="AD46" s="74">
        <v>8</v>
      </c>
      <c r="AE46" s="74"/>
      <c r="AF46" s="74"/>
      <c r="AG46" s="79"/>
      <c r="AH46" s="79"/>
      <c r="AI46" s="79"/>
      <c r="AJ46" s="79">
        <v>9</v>
      </c>
      <c r="AK46" s="80"/>
      <c r="AL46" s="80"/>
      <c r="AM46" s="5"/>
    </row>
    <row r="47" spans="1:40" s="55" customFormat="1" ht="15" customHeight="1">
      <c r="A47" s="55" t="s">
        <v>50</v>
      </c>
      <c r="B47" s="81"/>
      <c r="C47" s="81"/>
      <c r="D47" s="81"/>
      <c r="E47" s="81"/>
      <c r="F47" s="81"/>
      <c r="G47" s="8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55" customFormat="1" ht="15" customHeight="1">
      <c r="A48" s="55" t="s">
        <v>51</v>
      </c>
      <c r="B48" s="81"/>
      <c r="C48" s="81"/>
      <c r="D48" s="81"/>
      <c r="E48" s="81"/>
      <c r="F48" s="81"/>
      <c r="G48" s="8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55" customFormat="1" ht="15" customHeight="1">
      <c r="A49" s="55" t="s">
        <v>52</v>
      </c>
      <c r="B49" s="81"/>
      <c r="C49" s="81"/>
      <c r="D49" s="81"/>
      <c r="E49" s="81"/>
      <c r="F49" s="81"/>
      <c r="G49" s="81"/>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55" customFormat="1" ht="15" customHeight="1">
      <c r="A50" s="55" t="s">
        <v>53</v>
      </c>
      <c r="B50" s="81"/>
      <c r="C50" s="81"/>
      <c r="D50" s="81"/>
      <c r="E50" s="81"/>
      <c r="F50" s="81"/>
      <c r="G50" s="81"/>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s="9" customFormat="1" ht="15" customHeight="1">
      <c r="A51" s="55" t="s">
        <v>54</v>
      </c>
      <c r="B51" s="82"/>
      <c r="C51" s="55"/>
      <c r="D51" s="55"/>
      <c r="E51" s="55"/>
      <c r="F51" s="55"/>
      <c r="G51" s="55"/>
    </row>
    <row r="52" spans="1:39" s="9" customFormat="1" ht="15" customHeight="1">
      <c r="A52" s="55" t="s">
        <v>55</v>
      </c>
      <c r="B52" s="82"/>
      <c r="C52" s="55"/>
      <c r="D52" s="55"/>
      <c r="E52" s="55"/>
      <c r="F52" s="55"/>
      <c r="G52" s="55"/>
    </row>
    <row r="53" spans="1:39" s="9" customFormat="1" ht="15" customHeight="1">
      <c r="A53" s="55"/>
      <c r="B53" s="72" t="s">
        <v>56</v>
      </c>
      <c r="C53" s="28" t="s">
        <v>57</v>
      </c>
      <c r="D53" s="28"/>
      <c r="E53" s="28"/>
      <c r="F53" s="55"/>
      <c r="G53" s="55"/>
    </row>
    <row r="54" spans="1:39" s="9" customFormat="1" ht="15" customHeight="1">
      <c r="A54" s="55"/>
      <c r="B54" s="83" t="s">
        <v>58</v>
      </c>
      <c r="C54" s="60" t="s">
        <v>59</v>
      </c>
      <c r="D54" s="60"/>
      <c r="E54" s="60"/>
      <c r="F54" s="55"/>
      <c r="G54" s="55"/>
    </row>
    <row r="55" spans="1:39" s="9" customFormat="1" ht="15" customHeight="1">
      <c r="A55" s="55"/>
      <c r="B55" s="83" t="s">
        <v>60</v>
      </c>
      <c r="C55" s="60" t="s">
        <v>61</v>
      </c>
      <c r="D55" s="60"/>
      <c r="E55" s="60"/>
      <c r="F55" s="55"/>
      <c r="G55" s="55"/>
    </row>
    <row r="56" spans="1:39" s="9" customFormat="1" ht="15" customHeight="1">
      <c r="A56" s="55"/>
      <c r="B56" s="83" t="s">
        <v>62</v>
      </c>
      <c r="C56" s="60" t="s">
        <v>63</v>
      </c>
      <c r="D56" s="60"/>
      <c r="E56" s="60"/>
      <c r="F56" s="55"/>
      <c r="G56" s="55"/>
    </row>
    <row r="57" spans="1:39" s="9" customFormat="1" ht="15" customHeight="1">
      <c r="A57" s="55"/>
      <c r="B57" s="83" t="s">
        <v>64</v>
      </c>
      <c r="C57" s="60" t="s">
        <v>65</v>
      </c>
      <c r="D57" s="60"/>
      <c r="E57" s="60"/>
      <c r="F57" s="55"/>
      <c r="G57" s="55"/>
    </row>
    <row r="58" spans="1:39" s="9" customFormat="1" ht="15" customHeight="1">
      <c r="A58" s="55"/>
      <c r="B58" s="55" t="s">
        <v>66</v>
      </c>
      <c r="C58" s="55"/>
      <c r="D58" s="55"/>
      <c r="E58" s="55"/>
      <c r="F58" s="55"/>
      <c r="G58" s="55"/>
    </row>
    <row r="59" spans="1:39" s="9" customFormat="1" ht="15" customHeight="1">
      <c r="A59" s="55"/>
      <c r="B59" s="55" t="s">
        <v>67</v>
      </c>
      <c r="C59" s="55"/>
      <c r="D59" s="55"/>
      <c r="E59" s="55"/>
      <c r="F59" s="55"/>
      <c r="G59" s="55"/>
    </row>
    <row r="60" spans="1:39" s="9" customFormat="1" ht="15" customHeight="1">
      <c r="A60" s="55"/>
      <c r="B60" s="55" t="s">
        <v>68</v>
      </c>
      <c r="C60" s="55"/>
      <c r="D60" s="55"/>
      <c r="E60" s="55"/>
      <c r="F60" s="55"/>
      <c r="G60" s="55"/>
    </row>
    <row r="61" spans="1:39" s="9" customFormat="1" ht="15" customHeight="1">
      <c r="A61" s="55" t="s">
        <v>69</v>
      </c>
      <c r="B61" s="82"/>
      <c r="C61" s="55"/>
      <c r="D61" s="55"/>
      <c r="E61" s="55"/>
      <c r="F61" s="55"/>
      <c r="G61" s="55"/>
    </row>
    <row r="62" spans="1:39" s="9" customFormat="1" ht="15" customHeight="1">
      <c r="A62" s="55" t="s">
        <v>70</v>
      </c>
      <c r="B62" s="82"/>
      <c r="C62" s="55"/>
      <c r="D62" s="55"/>
      <c r="E62" s="55"/>
      <c r="F62" s="55"/>
      <c r="G62" s="55"/>
    </row>
    <row r="63" spans="1:39" s="9" customFormat="1" ht="15" customHeight="1">
      <c r="A63" s="55" t="s">
        <v>71</v>
      </c>
      <c r="B63" s="82"/>
      <c r="C63" s="55"/>
      <c r="D63" s="55"/>
      <c r="E63" s="55"/>
      <c r="F63" s="55"/>
      <c r="G63" s="55"/>
    </row>
    <row r="64" spans="1:39" s="9" customFormat="1" ht="15" customHeight="1">
      <c r="A64" s="55" t="s">
        <v>72</v>
      </c>
      <c r="B64" s="82"/>
      <c r="C64" s="55"/>
      <c r="D64" s="55"/>
      <c r="E64" s="55"/>
      <c r="F64" s="55"/>
      <c r="G64" s="55"/>
    </row>
    <row r="65" spans="1:7" s="9" customFormat="1" ht="15" customHeight="1">
      <c r="A65" s="55" t="s">
        <v>73</v>
      </c>
      <c r="B65" s="82"/>
      <c r="C65" s="55"/>
      <c r="D65" s="55"/>
      <c r="E65" s="55"/>
      <c r="F65" s="55"/>
      <c r="G65" s="55"/>
    </row>
    <row r="66" spans="1:7" s="9" customFormat="1" ht="15" customHeight="1">
      <c r="A66" s="55" t="s">
        <v>74</v>
      </c>
      <c r="B66" s="82"/>
      <c r="C66" s="55"/>
      <c r="D66" s="55"/>
      <c r="E66" s="55"/>
      <c r="F66" s="55"/>
      <c r="G66" s="55"/>
    </row>
    <row r="67" spans="1:7" s="9" customFormat="1" ht="15" customHeight="1">
      <c r="A67" s="55"/>
      <c r="B67" s="55" t="s">
        <v>75</v>
      </c>
      <c r="C67" s="55"/>
      <c r="D67" s="55"/>
      <c r="E67" s="55"/>
      <c r="F67" s="55"/>
      <c r="G67" s="55"/>
    </row>
    <row r="68" spans="1:7" s="9" customFormat="1" ht="15" customHeight="1">
      <c r="A68" s="55"/>
      <c r="B68" s="55" t="s">
        <v>76</v>
      </c>
      <c r="C68" s="55"/>
      <c r="D68" s="55"/>
      <c r="E68" s="55"/>
      <c r="F68" s="55"/>
      <c r="G68" s="55"/>
    </row>
    <row r="69" spans="1:7" s="9" customFormat="1" ht="15" customHeight="1">
      <c r="A69" s="55" t="s">
        <v>77</v>
      </c>
      <c r="B69" s="82"/>
      <c r="C69" s="55"/>
      <c r="D69" s="55"/>
      <c r="E69" s="55"/>
      <c r="F69" s="55"/>
      <c r="G69" s="55"/>
    </row>
    <row r="70" spans="1:7" s="9" customFormat="1" ht="15" customHeight="1">
      <c r="A70" s="55" t="s">
        <v>78</v>
      </c>
      <c r="B70" s="82"/>
      <c r="C70" s="55"/>
      <c r="D70" s="55"/>
      <c r="E70" s="55"/>
      <c r="F70" s="55"/>
      <c r="G70" s="55"/>
    </row>
    <row r="71" spans="1:7" s="9" customFormat="1" ht="15" customHeight="1">
      <c r="A71" s="55" t="s">
        <v>79</v>
      </c>
      <c r="B71" s="82"/>
      <c r="C71" s="55"/>
      <c r="D71" s="55"/>
      <c r="E71" s="55"/>
      <c r="F71" s="55"/>
      <c r="G71" s="55"/>
    </row>
    <row r="72" spans="1:7" s="9" customFormat="1" ht="15" customHeight="1">
      <c r="A72" s="55" t="s">
        <v>80</v>
      </c>
      <c r="B72" s="82"/>
      <c r="C72" s="55"/>
      <c r="D72" s="55"/>
      <c r="E72" s="55"/>
      <c r="F72" s="55"/>
      <c r="G72" s="55"/>
    </row>
    <row r="73" spans="1:7" s="9" customFormat="1" ht="15" customHeight="1">
      <c r="A73" s="55" t="s">
        <v>81</v>
      </c>
      <c r="B73" s="82"/>
      <c r="C73" s="55"/>
      <c r="D73" s="55"/>
      <c r="E73" s="55"/>
      <c r="F73" s="55"/>
      <c r="G73" s="55"/>
    </row>
    <row r="74" spans="1:7" s="9" customFormat="1" ht="15" customHeight="1">
      <c r="A74" s="55" t="s">
        <v>82</v>
      </c>
      <c r="B74" s="82"/>
      <c r="C74" s="55"/>
      <c r="D74" s="55"/>
      <c r="E74" s="55"/>
      <c r="F74" s="55"/>
      <c r="G74" s="55"/>
    </row>
    <row r="75" spans="1:7" s="9" customFormat="1" ht="15" customHeight="1">
      <c r="A75" s="55" t="s">
        <v>83</v>
      </c>
      <c r="B75" s="82"/>
      <c r="C75" s="55"/>
      <c r="D75" s="55"/>
      <c r="E75" s="55"/>
      <c r="F75" s="55"/>
      <c r="G75" s="55"/>
    </row>
    <row r="76" spans="1:7" s="9" customFormat="1" ht="15" customHeight="1">
      <c r="A76" s="55" t="s">
        <v>84</v>
      </c>
      <c r="B76" s="82"/>
      <c r="C76" s="55"/>
      <c r="D76" s="55"/>
      <c r="E76" s="55"/>
      <c r="F76" s="55"/>
      <c r="G76" s="55"/>
    </row>
  </sheetData>
  <mergeCells count="124">
    <mergeCell ref="C56:E56"/>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A42:AC42"/>
    <mergeCell ref="AD42:AF42"/>
    <mergeCell ref="AG42:AI42"/>
    <mergeCell ref="AJ42:AK42"/>
    <mergeCell ref="F43:H43"/>
    <mergeCell ref="I43:K43"/>
    <mergeCell ref="L43:N43"/>
    <mergeCell ref="O43:Q43"/>
    <mergeCell ref="R43:T43"/>
    <mergeCell ref="U43:W43"/>
    <mergeCell ref="AD41:AF41"/>
    <mergeCell ref="AG41:AI41"/>
    <mergeCell ref="AJ41:AK41"/>
    <mergeCell ref="F42:H42"/>
    <mergeCell ref="I42:K42"/>
    <mergeCell ref="L42:N42"/>
    <mergeCell ref="O42:Q42"/>
    <mergeCell ref="R42:T42"/>
    <mergeCell ref="U42:W42"/>
    <mergeCell ref="X42:Z42"/>
    <mergeCell ref="AG40:AK40"/>
    <mergeCell ref="AL40:AM40"/>
    <mergeCell ref="F41:H41"/>
    <mergeCell ref="I41:K41"/>
    <mergeCell ref="L41:N41"/>
    <mergeCell ref="O41:Q41"/>
    <mergeCell ref="R41:T41"/>
    <mergeCell ref="U41:W41"/>
    <mergeCell ref="X41:Z41"/>
    <mergeCell ref="AA41:AC41"/>
    <mergeCell ref="C40:D40"/>
    <mergeCell ref="E40:H40"/>
    <mergeCell ref="I40:N40"/>
    <mergeCell ref="O40:T40"/>
    <mergeCell ref="U40:Z40"/>
    <mergeCell ref="AA40:AF40"/>
    <mergeCell ref="A38:C38"/>
    <mergeCell ref="F38:H38"/>
    <mergeCell ref="I38:K38"/>
    <mergeCell ref="L38:N38"/>
    <mergeCell ref="O38:Q38"/>
    <mergeCell ref="R38:U38"/>
    <mergeCell ref="V36:Y36"/>
    <mergeCell ref="Z36:AC36"/>
    <mergeCell ref="A37:C37"/>
    <mergeCell ref="F37:H37"/>
    <mergeCell ref="I37:K37"/>
    <mergeCell ref="L37:N37"/>
    <mergeCell ref="O37:Q37"/>
    <mergeCell ref="R37:U37"/>
    <mergeCell ref="V37:Y38"/>
    <mergeCell ref="Z37:AC38"/>
    <mergeCell ref="A36:C36"/>
    <mergeCell ref="F36:H36"/>
    <mergeCell ref="I36:K36"/>
    <mergeCell ref="L36:N36"/>
    <mergeCell ref="O36:Q36"/>
    <mergeCell ref="R36:U36"/>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K7:AK10"/>
    <mergeCell ref="AL7:AL10"/>
    <mergeCell ref="AM7:AN10"/>
    <mergeCell ref="F8:L8"/>
    <mergeCell ref="M8:S8"/>
    <mergeCell ref="T8:Z8"/>
    <mergeCell ref="AA8:AG8"/>
    <mergeCell ref="AH8:AJ8"/>
    <mergeCell ref="AK3:AN3"/>
    <mergeCell ref="AK4:AN4"/>
    <mergeCell ref="Q5:AG5"/>
    <mergeCell ref="AH5:AJ5"/>
    <mergeCell ref="A7:A10"/>
    <mergeCell ref="B7:B8"/>
    <mergeCell ref="C7:C10"/>
    <mergeCell ref="D7:D10"/>
    <mergeCell ref="E7:E10"/>
    <mergeCell ref="F7:AJ7"/>
    <mergeCell ref="AK1:AN1"/>
    <mergeCell ref="M2:P2"/>
    <mergeCell ref="Q2:R2"/>
    <mergeCell ref="S2:T2"/>
    <mergeCell ref="U2:V2"/>
    <mergeCell ref="AK2:AN2"/>
  </mergeCells>
  <phoneticPr fontId="3"/>
  <dataValidations count="7">
    <dataValidation type="list" allowBlank="1" showInputMessage="1" sqref="D11:D30">
      <formula1>$AP$6:$AP$8</formula1>
    </dataValidation>
    <dataValidation type="list" allowBlank="1" showInputMessage="1" sqref="B11:B30">
      <formula1>"管理者,相談支援専門員,相談支援員"</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s>
  <printOptions horizontalCentered="1"/>
  <pageMargins left="0.35433070866141736" right="0.19685039370078741" top="0.74803149606299213" bottom="0.74803149606299213" header="0.31496062992125984" footer="0.31496062992125984"/>
  <pageSetup paperSize="9" scale="66" firstPageNumber="0" fitToHeight="0" orientation="landscape" r:id="rId1"/>
  <headerFooter alignWithMargins="0"/>
  <rowBreaks count="1" manualBreakCount="1">
    <brk id="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勤務形態一覧表（特定相談支援・障害児相談支援）</vt:lpstr>
      <vt:lpstr>'勤務形態一覧表（特定相談支援・障害児相談支援）'!Print_Area</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竹原 幹</dc:creator>
  <cp:lastModifiedBy>竹原 幹</cp:lastModifiedBy>
  <dcterms:created xsi:type="dcterms:W3CDTF">2025-06-24T02:46:10Z</dcterms:created>
  <dcterms:modified xsi:type="dcterms:W3CDTF">2025-06-24T02:49:33Z</dcterms:modified>
</cp:coreProperties>
</file>